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29" documentId="120_S{2AC9BD13-BADA-5192-A53E-5A8FF88502F6}" xr6:coauthVersionLast="47" xr6:coauthVersionMax="47" xr10:uidLastSave="{2A791B73-3B93-4817-B906-C7D3C0DC57E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<sst xmlns="http://schemas.openxmlformats.org/spreadsheetml/2006/main" count="180324" uniqueCount="39146">
  <si>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</si>
  <si>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</si>
  <si>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</si>
  <si>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</si>
  <si>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</si>
  <si>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</si>
  <si>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</si>
  <si>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</si>
  <si>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</si>
  <si>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</si>
  <si>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</si>
  <si>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</si>
  <si>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</si>
  <si>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</si>
  <si>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</si>
  <si>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</si>
  <si>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</si>
  <si>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</si>
  <si>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</si>
  <si>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</si>
  <si>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</si>
  <si>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</si>
  <si>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</si>
  <si>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</si>
  <si>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</si>
  <si>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</si>
  <si>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</si>
  <si>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</si>
  <si>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</si>
  <si>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</si>
  <si>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</si>
  <si>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</si>
  <si>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</si>
  <si>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</si>
  <si>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</si>
  <si>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</si>
  <si>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</si>
  <si>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</si>
  <si>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</si>
  <si>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</si>
  <si>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</si>
  <si>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</si>
  <si>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</si>
  <si>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</si>
  <si>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</si>
  <si>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</si>
  <si>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</si>
  <si>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</si>
  <si>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</si>
  <si>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</si>
  <si>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</si>
  <si>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</si>
  <si>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</si>
  <si>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</si>
  <si>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</si>
  <si>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</si>
  <si>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</si>
  <si>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</si>
  <si>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</si>
  <si>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</si>
  <si>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</si>
  <si>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</si>
  <si>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</si>
  <si>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</si>
  <si>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</si>
  <si>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</si>
  <si>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</si>
  <si>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</si>
  <si>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</si>
  <si>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</si>
  <si>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</si>
  <si>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</si>
  <si>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</si>
  <si>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</si>
  <si>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</si>
  <si>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</si>
  <si>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</si>
  <si>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</si>
  <si>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</si>
  <si>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</si>
  <si>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</si>
  <si>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</si>
  <si>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</si>
  <si>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</si>
  <si>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</si>
  <si>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</si>
  <si>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</si>
  <si>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</si>
  <si>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</si>
  <si>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</si>
  <si>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</si>
  <si>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</si>
  <si>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</si>
  <si>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</si>
  <si>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</si>
  <si>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</si>
  <si>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</si>
  <si>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</si>
  <si>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</si>
  <si>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</si>
  <si>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</si>
  <si>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</si>
  <si>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</si>
  <si>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</si>
  <si>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</si>
  <si>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</si>
  <si>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</si>
  <si>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</si>
  <si>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</si>
  <si>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</si>
  <si>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</si>
  <si>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</si>
  <si>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</si>
  <si>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</si>
  <si>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</si>
  <si>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</si>
  <si>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</si>
  <si>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</si>
  <si>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</si>
  <si>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</si>
  <si>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</si>
  <si>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</si>
  <si>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</si>
  <si>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</si>
  <si>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</si>
  <si>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</si>
  <si>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</si>
  <si>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</si>
  <si>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</si>
  <si>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</si>
  <si>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</si>
  <si>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</si>
  <si>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</si>
  <si>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</si>
  <si>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</si>
  <si>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</si>
  <si>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</si>
  <si>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</si>
  <si>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</si>
  <si>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</si>
  <si>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</si>
  <si>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</si>
  <si>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</si>
  <si>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</si>
  <si>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</si>
  <si>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</si>
  <si>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</si>
  <si>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</si>
  <si>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</si>
  <si>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</si>
  <si>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</si>
  <si>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</si>
  <si>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</si>
  <si>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</si>
  <si>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</si>
  <si>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</si>
  <si>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</si>
  <si>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</si>
  <si>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</si>
  <si>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</si>
  <si>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</si>
  <si>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</si>
  <si>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</si>
  <si>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</si>
  <si>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</si>
  <si>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</si>
  <si>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</si>
  <si>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</si>
  <si>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</si>
  <si>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</si>
  <si>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</si>
  <si>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</si>
  <si>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</si>
  <si>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</si>
  <si>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</si>
  <si>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</si>
  <si>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</si>
  <si>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</si>
  <si>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</si>
  <si>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</si>
  <si>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</si>
  <si>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</si>
  <si>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</si>
  <si>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</si>
  <si>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</si>
  <si>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</si>
  <si>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</si>
  <si>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</si>
  <si>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</si>
  <si>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</si>
  <si>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</si>
  <si>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</si>
  <si>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</si>
  <si>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</si>
  <si>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</si>
  <si>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</si>
  <si>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</si>
  <si>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</si>
  <si>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</si>
  <si>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</si>
  <si>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</si>
  <si>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</si>
  <si>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</si>
  <si>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</si>
  <si>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</si>
  <si>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</si>
  <si>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</si>
  <si>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</si>
  <si>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</si>
  <si>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</si>
  <si>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</si>
  <si>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</si>
  <si>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</si>
  <si>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</si>
  <si>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</si>
  <si>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</si>
  <si>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</si>
  <si>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</si>
  <si>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</si>
  <si>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</si>
  <si>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</si>
  <si>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</si>
  <si>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</si>
  <si>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</si>
  <si>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</si>
  <si>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</si>
  <si>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</si>
  <si>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</si>
  <si>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</si>
  <si>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</si>
  <si>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</si>
  <si>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</si>
  <si>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</si>
  <si>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</si>
  <si>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</si>
  <si>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</si>
  <si>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</si>
  <si>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</si>
  <si>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</si>
  <si>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</si>
  <si>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</si>
  <si>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</si>
  <si>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</si>
  <si>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</si>
  <si>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</si>
  <si>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</si>
  <si>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</si>
  <si>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</si>
  <si>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</si>
  <si>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</si>
  <si>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</si>
  <si>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</si>
  <si>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</si>
  <si>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</si>
  <si>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</si>
  <si>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</si>
  <si>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</si>
  <si>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</si>
  <si>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</si>
  <si>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</si>
  <si>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</si>
  <si>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</si>
  <si>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</si>
  <si>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</si>
  <si>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</si>
  <si>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</si>
  <si>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</si>
  <si>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</si>
  <si>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</si>
  <si>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</si>
  <si>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</si>
  <si>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</si>
  <si>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</si>
  <si>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</si>
  <si>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</si>
  <si>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</si>
  <si>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</si>
  <si>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</si>
  <si>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</si>
  <si>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</si>
  <si>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</si>
  <si>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</si>
  <si>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</si>
  <si>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</si>
  <si>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</si>
  <si>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</si>
  <si>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</si>
  <si>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</si>
  <si>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</si>
  <si>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</si>
  <si>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</si>
  <si>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</si>
  <si>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</si>
  <si>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</si>
  <si>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</si>
  <si>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</si>
  <si>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</si>
  <si>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</si>
  <si>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</si>
  <si>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</si>
  <si>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</si>
  <si>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</si>
  <si>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</si>
  <si>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</si>
  <si>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</si>
  <si>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</si>
  <si>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</si>
  <si>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</si>
  <si>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</si>
  <si>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</si>
  <si>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</si>
  <si>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</si>
  <si>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</si>
  <si>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</si>
  <si>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</si>
  <si>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</si>
  <si>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</si>
  <si>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</si>
  <si>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</si>
  <si>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</si>
  <si>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</si>
  <si>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</si>
  <si>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</si>
  <si>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</si>
  <si>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</si>
  <si>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</si>
  <si>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</si>
  <si>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</si>
  <si>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</si>
  <si>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</si>
  <si>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</si>
  <si>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</si>
  <si>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</si>
  <si>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</si>
  <si>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</si>
  <si>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</si>
  <si>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</si>
  <si>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</si>
  <si>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</si>
  <si>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</si>
  <si>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</si>
  <si>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</si>
  <si>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</si>
  <si>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</si>
  <si>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</si>
  <si>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</si>
  <si>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</si>
  <si>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</si>
  <si>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</si>
  <si>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</si>
  <si>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</si>
  <si>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</si>
  <si>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</si>
  <si>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</si>
  <si>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</si>
  <si>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</si>
  <si>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</si>
  <si>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</si>
  <si>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</si>
  <si>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</si>
  <si>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</si>
  <si>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</si>
  <si>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</si>
  <si>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</si>
  <si>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</si>
  <si>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</si>
  <si>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</si>
  <si>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</si>
  <si>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</si>
  <si>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</si>
  <si>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</si>
  <si>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</si>
  <si>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</si>
  <si>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</si>
  <si>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</si>
  <si>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</si>
  <si>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</si>
  <si>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</si>
  <si>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</si>
  <si>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</si>
  <si>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</si>
  <si>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</si>
  <si>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</si>
  <si>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</si>
  <si>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</si>
  <si>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</si>
  <si>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</si>
  <si>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</si>
  <si>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</si>
  <si>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</si>
  <si>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</si>
  <si>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</si>
  <si>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</si>
  <si>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</si>
  <si>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</si>
  <si>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</si>
  <si>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</si>
  <si>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</si>
  <si>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</si>
  <si>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</si>
  <si>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</si>
  <si>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</si>
  <si>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</si>
  <si>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</si>
  <si>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</si>
  <si>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</si>
  <si>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</si>
  <si>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</si>
  <si>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</si>
  <si>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</si>
  <si>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</si>
  <si>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</si>
  <si>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</si>
  <si>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</si>
  <si>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</si>
  <si>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</si>
  <si>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</si>
  <si>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</si>
  <si>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</si>
  <si>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</si>
  <si>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</si>
  <si>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</si>
  <si>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</si>
  <si>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</si>
  <si>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</si>
  <si>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</si>
  <si>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</si>
  <si>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</si>
  <si>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</si>
  <si>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</si>
  <si>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</si>
  <si>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</si>
  <si>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</si>
  <si>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</si>
  <si>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</si>
  <si>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</si>
  <si>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</si>
  <si>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</si>
  <si>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</si>
  <si>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</si>
  <si>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</si>
  <si>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</si>
  <si>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</si>
  <si>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</si>
  <si>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</si>
  <si>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</si>
  <si>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</si>
  <si>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</si>
  <si>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</si>
  <si>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</si>
  <si>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</si>
  <si>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</si>
  <si>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</si>
  <si>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</si>
  <si>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</si>
  <si>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</si>
  <si>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</si>
  <si>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</si>
  <si>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</si>
  <si>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</si>
  <si>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</si>
  <si>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</si>
  <si>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</si>
  <si>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</si>
  <si>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</si>
  <si>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</si>
  <si>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</si>
  <si>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</si>
  <si>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</si>
  <si>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</si>
  <si>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</si>
  <si>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</si>
  <si>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</si>
  <si>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</si>
  <si>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</si>
  <si>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</si>
  <si>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</si>
  <si>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</si>
  <si>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</si>
  <si>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</si>
  <si>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</si>
  <si>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</si>
  <si>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</si>
  <si>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</si>
  <si>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</si>
  <si>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</si>
  <si>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</si>
  <si>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</si>
  <si>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</si>
  <si>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</si>
  <si>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</si>
  <si>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</si>
  <si>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</si>
  <si>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</si>
  <si>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</si>
  <si>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</si>
  <si>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</si>
  <si>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</si>
  <si>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</si>
  <si>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</si>
  <si>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</si>
  <si>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</si>
  <si>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</si>
  <si>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</si>
  <si>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</si>
  <si>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</si>
  <si>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</si>
  <si>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</si>
  <si>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</si>
  <si>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</si>
  <si>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</si>
  <si>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</si>
  <si>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</si>
  <si>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</si>
  <si>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</si>
  <si>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</si>
  <si>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</si>
  <si>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</si>
  <si>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</si>
  <si>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</si>
  <si>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</si>
  <si>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</si>
  <si>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</si>
  <si>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</si>
  <si>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</si>
  <si>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</si>
  <si>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</si>
  <si>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</si>
  <si>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</si>
  <si>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</si>
  <si>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</si>
  <si>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</si>
  <si>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</si>
  <si>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</si>
  <si>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</si>
  <si>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</si>
  <si>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</si>
  <si>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</si>
  <si>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</si>
  <si>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</si>
  <si>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</si>
  <si>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</si>
  <si>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</si>
  <si>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</si>
  <si>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</si>
  <si>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</si>
  <si>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</si>
  <si>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</si>
  <si>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</si>
  <si>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</si>
  <si>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</si>
  <si>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</si>
  <si>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</si>
  <si>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</si>
  <si>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</si>
  <si>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</si>
  <si>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</si>
  <si>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</si>
  <si>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</si>
  <si>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</si>
  <si>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</si>
  <si>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</si>
  <si>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</si>
  <si>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</si>
  <si>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</si>
  <si>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</si>
  <si>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</si>
  <si>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</si>
  <si>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</si>
  <si>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</si>
  <si>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</si>
  <si>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</si>
  <si>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</si>
  <si>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</si>
  <si>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</si>
  <si>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</si>
  <si>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</si>
  <si>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</si>
  <si>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</si>
  <si>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</si>
  <si>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</si>
  <si>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</si>
  <si>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</si>
  <si>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</si>
  <si>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</si>
  <si>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</si>
  <si>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</si>
  <si>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</si>
  <si>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</si>
  <si>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</si>
  <si>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</si>
  <si>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</si>
  <si>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</si>
  <si>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</si>
  <si>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</si>
  <si>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</si>
  <si>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</si>
  <si>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</si>
  <si>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</si>
  <si>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</si>
  <si>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</si>
  <si>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</si>
  <si>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</si>
  <si>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</si>
  <si>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</si>
  <si>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</si>
  <si>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</si>
  <si>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</si>
  <si>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</si>
  <si>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</si>
  <si>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</si>
  <si>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</si>
  <si>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</si>
  <si>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</si>
  <si>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</si>
  <si>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</si>
  <si>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</si>
  <si>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</si>
  <si>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</si>
  <si>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</si>
  <si>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</si>
  <si>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</si>
  <si>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</si>
  <si>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</si>
  <si>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</si>
  <si>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</si>
  <si>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</si>
  <si>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</si>
  <si>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</si>
  <si>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</si>
  <si>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</si>
  <si>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</si>
  <si>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</si>
  <si>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</si>
  <si>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</si>
  <si>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</si>
  <si>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</si>
  <si>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</si>
  <si>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</si>
  <si>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</si>
  <si>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</si>
  <si>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</si>
  <si>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</si>
  <si>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</si>
  <si>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</si>
  <si>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</si>
  <si>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</si>
  <si>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</si>
  <si>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</si>
  <si>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</si>
  <si>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</si>
  <si>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</si>
  <si>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</si>
  <si>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</si>
  <si>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</si>
  <si>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</si>
  <si>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</si>
  <si>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</si>
  <si>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</si>
  <si>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</si>
  <si>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</si>
  <si>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</si>
  <si>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</si>
  <si>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</si>
  <si>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</si>
  <si>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</si>
  <si>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</si>
  <si>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</si>
  <si>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</si>
  <si>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</si>
  <si>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</si>
  <si>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</si>
  <si>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</si>
  <si>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</si>
  <si>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</si>
  <si>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</si>
  <si>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</si>
  <si>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</si>
  <si>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</si>
  <si>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</si>
  <si>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</si>
  <si>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</si>
  <si>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</si>
  <si>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</si>
  <si>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</si>
  <si>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</si>
  <si>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</si>
  <si>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</si>
  <si>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</si>
  <si>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</si>
  <si>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</si>
  <si>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</si>
  <si>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</si>
  <si>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</si>
  <si>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</si>
  <si>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</si>
  <si>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</si>
  <si>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</si>
  <si>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</si>
  <si>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</si>
  <si>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</si>
  <si>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</si>
  <si>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</si>
  <si>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</si>
  <si>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</si>
  <si>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</si>
  <si>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</si>
  <si>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</si>
  <si>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</si>
  <si>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</si>
  <si>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</si>
  <si>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</si>
  <si>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</si>
  <si>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</si>
  <si>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</si>
  <si>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</si>
  <si>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</si>
  <si>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</si>
  <si>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</si>
  <si>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</si>
  <si>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</si>
  <si>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</si>
  <si>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</si>
  <si>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</si>
  <si>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</si>
  <si>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</si>
  <si>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</si>
  <si>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</si>
  <si>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</si>
  <si>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</si>
  <si>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</si>
  <si>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</si>
  <si>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</si>
  <si>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</si>
  <si>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</si>
  <si>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</si>
  <si>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</si>
  <si>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</si>
  <si>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</si>
  <si>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</si>
  <si>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</si>
  <si>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</si>
  <si>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</si>
  <si>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</si>
  <si>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</si>
  <si>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</si>
  <si>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</si>
  <si>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</si>
  <si>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</si>
  <si>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</si>
  <si>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</si>
  <si>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</si>
  <si>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</si>
  <si>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</si>
  <si>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</si>
  <si>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</si>
  <si>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</si>
  <si>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</si>
  <si>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</si>
  <si>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</si>
  <si>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</si>
  <si>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</si>
  <si>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</si>
  <si>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</si>
  <si>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</si>
  <si>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</si>
  <si>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</si>
  <si>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</si>
  <si>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</si>
  <si>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</si>
  <si>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</si>
  <si>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</si>
  <si>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</si>
  <si>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</si>
  <si>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</si>
  <si>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</si>
  <si>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</si>
  <si>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</si>
  <si>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</si>
  <si>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</si>
  <si>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</si>
  <si>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</si>
  <si>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</si>
  <si>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</si>
  <si>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</si>
  <si>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</si>
  <si>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</si>
  <si>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</si>
  <si>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</si>
  <si>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</si>
  <si>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</si>
  <si>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</si>
  <si>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</si>
  <si>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</si>
  <si>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</si>
  <si>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</si>
  <si>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</si>
  <si>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</si>
  <si>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</si>
  <si>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</si>
  <si>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</si>
  <si>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</si>
  <si>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</si>
  <si>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</si>
  <si>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</si>
  <si>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</si>
  <si>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</si>
  <si>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</si>
  <si>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</si>
  <si>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</si>
  <si>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</si>
  <si>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</si>
  <si>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</si>
  <si>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</si>
  <si>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</si>
  <si>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</si>
  <si>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</si>
  <si>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</si>
  <si>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</si>
  <si>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</si>
  <si>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</si>
  <si>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</si>
  <si>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</si>
  <si>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</si>
  <si>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</si>
  <si>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</si>
  <si>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</si>
  <si>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</si>
  <si>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</si>
  <si>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</si>
  <si>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</si>
  <si>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</si>
  <si>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</si>
  <si>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</si>
  <si>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</si>
  <si>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</si>
  <si>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</si>
  <si>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</si>
  <si>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</si>
  <si>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</si>
  <si>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</si>
  <si>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</si>
  <si>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</si>
  <si>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</si>
  <si>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</si>
  <si>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</si>
  <si>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</si>
  <si>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</si>
  <si>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</si>
  <si>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</si>
  <si>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</si>
  <si>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</si>
  <si>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</si>
  <si>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</si>
  <si>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</si>
  <si>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</si>
  <si>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</si>
  <si>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</si>
  <si>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</si>
  <si>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</si>
  <si>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</si>
  <si>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</si>
  <si>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</si>
  <si>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</si>
  <si>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</si>
  <si>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</si>
  <si>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</si>
  <si>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</si>
  <si>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</si>
  <si>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</si>
  <si>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</si>
  <si>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</si>
  <si>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</si>
  <si>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</si>
  <si>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</si>
  <si>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</si>
  <si>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</si>
  <si>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</si>
  <si>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</si>
  <si>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</si>
  <si>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</si>
  <si>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</si>
  <si>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</si>
  <si>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</si>
  <si>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</si>
  <si>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</si>
  <si>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</si>
  <si>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</si>
  <si>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</si>
  <si>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</si>
  <si>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</si>
  <si>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</si>
  <si>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</si>
  <si>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</si>
  <si>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</si>
  <si>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</si>
  <si>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</si>
  <si>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</si>
  <si>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</si>
  <si>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</si>
  <si>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</si>
  <si>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</si>
  <si>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</si>
  <si>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</si>
  <si>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</si>
  <si>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</si>
  <si>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</si>
  <si>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</si>
  <si>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</si>
  <si>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</si>
  <si>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</si>
  <si>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</si>
  <si>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</si>
  <si>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</si>
  <si>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</si>
  <si>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</si>
  <si>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</si>
  <si>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</si>
  <si>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</si>
  <si>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</si>
  <si>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</si>
  <si>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</si>
  <si>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</si>
  <si>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</si>
  <si>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</si>
  <si>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</si>
  <si>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</si>
  <si>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</si>
  <si>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</si>
  <si>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</si>
  <si>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</si>
  <si>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</si>
  <si>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</si>
  <si>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</si>
  <si>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</si>
  <si>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</si>
  <si>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</si>
  <si>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</si>
  <si>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</si>
  <si>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</si>
  <si>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</si>
  <si>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</si>
  <si>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</si>
  <si>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</si>
  <si>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</si>
  <si>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</si>
  <si>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</si>
  <si>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</si>
  <si>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</si>
  <si>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</si>
  <si>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</si>
  <si>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</si>
  <si>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</si>
  <si>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</si>
  <si>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</si>
  <si>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</si>
  <si>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</si>
  <si>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</si>
  <si>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</si>
  <si>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</si>
  <si>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</si>
  <si>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</si>
  <si>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</si>
  <si>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</si>
  <si>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</si>
  <si>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</si>
  <si>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</si>
  <si>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</si>
  <si>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</si>
  <si>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</si>
  <si>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</si>
  <si>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</si>
  <si>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</si>
  <si>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</si>
  <si>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</si>
  <si>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</si>
  <si>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</si>
  <si>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</si>
  <si>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</si>
  <si>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</si>
  <si>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</si>
  <si>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</si>
  <si>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</si>
  <si>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</si>
  <si>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</si>
  <si>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</si>
  <si>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</si>
  <si>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</si>
  <si>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</si>
  <si>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</si>
  <si>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</si>
  <si>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</si>
  <si>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</si>
  <si>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</si>
  <si>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</si>
  <si>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</si>
  <si>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</si>
  <si>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</si>
  <si>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</si>
  <si>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</si>
  <si>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</si>
  <si>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</si>
  <si>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</si>
  <si>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</si>
  <si>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</si>
  <si>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</si>
  <si>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</si>
  <si>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</si>
  <si>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</si>
  <si>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</si>
  <si>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</si>
  <si>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</si>
  <si>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</si>
  <si>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</si>
  <si>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</si>
  <si>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</si>
  <si>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</si>
  <si>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</si>
  <si>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</si>
  <si>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</si>
  <si>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</si>
  <si>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</si>
  <si>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</si>
  <si>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</si>
  <si>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</si>
  <si>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</si>
  <si>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</si>
  <si>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</si>
  <si>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</si>
  <si>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</si>
  <si>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</si>
  <si>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</si>
  <si>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</si>
  <si>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</si>
  <si>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</si>
  <si>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</si>
  <si>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</si>
  <si>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</si>
  <si>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</si>
  <si>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</si>
  <si>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</si>
  <si>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</si>
  <si>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</si>
  <si>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</si>
  <si>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</si>
  <si>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</si>
  <si>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</si>
  <si>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</si>
  <si>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</si>
  <si>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</si>
  <si>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</si>
  <si>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</si>
  <si>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</si>
  <si>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</si>
  <si>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</si>
  <si>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</si>
  <si>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</si>
  <si>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</si>
  <si>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</si>
  <si>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</si>
  <si>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</si>
  <si>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</si>
  <si>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</si>
  <si>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</si>
  <si>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</si>
  <si>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</si>
  <si>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</si>
  <si>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</si>
  <si>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</si>
  <si>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</si>
  <si>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</si>
  <si>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</si>
  <si>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</si>
  <si>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</si>
  <si>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</si>
  <si>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</si>
  <si>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</si>
  <si>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</si>
  <si>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</si>
  <si>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</si>
  <si>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</si>
  <si>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</si>
  <si>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</si>
  <si>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</si>
  <si>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</si>
  <si>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</si>
  <si>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</si>
  <si>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</si>
  <si>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</si>
  <si>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</si>
  <si>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</si>
  <si>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</si>
  <si>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</si>
  <si>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</si>
  <si>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</si>
  <si>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</si>
  <si>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</si>
  <si>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</si>
  <si>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</si>
  <si>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</si>
  <si>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</si>
  <si>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</si>
  <si>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</si>
  <si>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</si>
  <si>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</si>
  <si>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</si>
  <si>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</si>
  <si>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</si>
  <si>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</si>
  <si>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</si>
  <si>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</si>
  <si>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</si>
  <si>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</si>
  <si>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</si>
  <si>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</si>
  <si>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</si>
  <si>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</si>
  <si>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</si>
  <si>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</si>
  <si>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</si>
  <si>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</si>
  <si>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</si>
  <si>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</si>
  <si>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</si>
  <si>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</si>
  <si>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</si>
  <si>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</si>
  <si>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</si>
  <si>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</si>
  <si>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</si>
  <si>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</si>
  <si>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</si>
  <si>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</si>
  <si>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</si>
  <si>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</si>
  <si>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</si>
  <si>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</si>
  <si>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</si>
  <si>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</si>
  <si>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</si>
  <si>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</si>
  <si>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</si>
  <si>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</si>
  <si>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</si>
  <si>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</si>
  <si>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</si>
  <si>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</si>
  <si>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</si>
  <si>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</si>
  <si>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</si>
  <si>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</si>
  <si>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</si>
  <si>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</si>
  <si>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</si>
  <si>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</si>
  <si>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</si>
  <si>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</si>
  <si>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</si>
  <si>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</si>
  <si>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</si>
  <si>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</si>
  <si>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</si>
  <si>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</si>
  <si>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</si>
  <si>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</si>
  <si>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</si>
  <si>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</si>
  <si>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</si>
  <si>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</si>
  <si>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</si>
  <si>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</si>
  <si>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</si>
  <si>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</si>
  <si>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</si>
  <si>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</si>
  <si>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</si>
  <si>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</si>
  <si>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</si>
  <si>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</si>
  <si>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</si>
  <si>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</si>
  <si>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</si>
  <si>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</si>
  <si>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</si>
  <si>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</si>
  <si>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</si>
  <si>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</si>
  <si>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</si>
  <si>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</si>
  <si>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</si>
  <si>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</si>
  <si>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</si>
  <si>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</si>
  <si>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</si>
  <si>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</si>
  <si>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</si>
  <si>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</si>
  <si>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</si>
  <si>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</si>
  <si>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</si>
  <si>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</si>
  <si>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</si>
  <si>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</si>
  <si>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</si>
  <si>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</si>
  <si>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</si>
  <si>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</si>
  <si>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</si>
  <si>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</si>
  <si>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</si>
  <si>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</si>
  <si>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</si>
  <si>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</si>
  <si>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</si>
  <si>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</si>
  <si>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</si>
  <si>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</si>
  <si>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</si>
  <si>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</si>
  <si>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</si>
  <si>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</si>
  <si>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</si>
  <si>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</si>
  <si>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</si>
  <si>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</si>
  <si>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</si>
  <si>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</si>
  <si>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</si>
  <si>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</si>
  <si>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</si>
  <si>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</si>
  <si>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</si>
  <si>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</si>
  <si>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</si>
  <si>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</si>
  <si>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</si>
  <si>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</si>
  <si>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</si>
  <si>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</si>
  <si>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</si>
  <si>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</si>
  <si>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</si>
  <si>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</si>
  <si>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</si>
  <si>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</si>
  <si>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</si>
  <si>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</si>
  <si>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</si>
  <si>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</si>
  <si>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</si>
  <si>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</si>
  <si>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</si>
  <si>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</si>
  <si>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</si>
  <si>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</si>
  <si>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</si>
  <si>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</si>
  <si>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</si>
  <si>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</si>
  <si>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</si>
  <si>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</si>
  <si>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</si>
  <si>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</si>
  <si>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</si>
  <si>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</si>
  <si>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</si>
  <si>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</si>
  <si>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</si>
  <si>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</si>
  <si>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</si>
  <si>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</si>
  <si>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</si>
  <si>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</si>
  <si>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</si>
  <si>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</si>
  <si>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</si>
  <si>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</si>
  <si>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</si>
  <si>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</si>
  <si>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</si>
  <si>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</si>
  <si>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</si>
  <si>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</si>
  <si>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</si>
  <si>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</si>
  <si>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</si>
  <si>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</si>
  <si>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</si>
  <si>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</si>
  <si>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</si>
  <si>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</si>
  <si>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</si>
  <si>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</si>
  <si>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</si>
  <si>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</si>
  <si>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</si>
  <si>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</si>
  <si>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</si>
  <si>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</si>
  <si>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</si>
  <si>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</si>
  <si>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</si>
  <si>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</si>
  <si>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</si>
  <si>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</si>
  <si>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</si>
  <si>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</si>
  <si>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</si>
  <si>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</si>
  <si>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</si>
  <si>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</si>
  <si>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</si>
  <si>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</si>
  <si>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</si>
  <si>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</si>
  <si>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</si>
  <si>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</si>
  <si>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</si>
  <si>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</si>
  <si>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</si>
  <si>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</si>
  <si>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</si>
  <si>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</si>
  <si>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</si>
  <si>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</si>
  <si>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</si>
  <si>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</si>
  <si>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</si>
  <si>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</si>
  <si>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</si>
  <si>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</si>
  <si>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</si>
  <si>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</si>
  <si>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</si>
  <si>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</si>
  <si>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</si>
  <si>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</si>
  <si>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</si>
  <si>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</si>
  <si>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</si>
  <si>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</si>
  <si>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</si>
  <si>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</si>
  <si>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</si>
  <si>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</si>
  <si>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</si>
  <si>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</si>
  <si>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</si>
  <si>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</si>
  <si>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</si>
  <si>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</si>
  <si>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</si>
  <si>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</si>
  <si>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</si>
  <si>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</si>
  <si>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</si>
  <si>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</si>
  <si>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</si>
  <si>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</si>
  <si>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</si>
  <si>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</si>
  <si>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</si>
  <si>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</si>
  <si>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</si>
  <si>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</si>
  <si>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</si>
  <si>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</si>
  <si>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</si>
  <si>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</si>
  <si>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</si>
  <si>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</si>
  <si>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</si>
  <si>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</si>
  <si>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</si>
  <si>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</si>
  <si>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</si>
  <si>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</si>
  <si>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</si>
  <si>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</si>
  <si>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</si>
  <si>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</si>
  <si>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</si>
  <si>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</si>
  <si>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</si>
  <si>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</si>
  <si>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</si>
  <si>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</si>
  <si>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</si>
  <si>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</si>
  <si>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</si>
  <si>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</si>
  <si>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</si>
  <si>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</si>
  <si>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</si>
  <si>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</si>
  <si>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</si>
  <si>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</si>
  <si>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</si>
  <si>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</si>
  <si>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</si>
  <si>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</si>
  <si>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</si>
  <si>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</si>
  <si>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</si>
  <si>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</si>
  <si>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</si>
  <si>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</si>
  <si>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</si>
  <si>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</si>
  <si>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</si>
  <si>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</si>
  <si>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</si>
  <si>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</si>
  <si>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</si>
  <si>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</si>
  <si>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</si>
  <si>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</si>
  <si>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</si>
  <si>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</si>
  <si>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</si>
  <si>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</si>
  <si>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</si>
  <si>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</si>
  <si>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</si>
  <si>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</si>
  <si>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</si>
  <si>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</si>
  <si>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</si>
  <si>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</si>
  <si>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</si>
  <si>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</si>
  <si>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</si>
  <si>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</si>
  <si>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</si>
  <si>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</si>
  <si>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</si>
  <si>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</si>
  <si>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</si>
  <si>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</si>
  <si>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</si>
  <si>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</si>
  <si>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</si>
  <si>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</si>
  <si>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</si>
  <si>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</si>
  <si>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</si>
  <si>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</si>
  <si>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</si>
  <si>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</si>
  <si>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</si>
  <si>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</si>
  <si>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</si>
  <si>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</si>
  <si>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</si>
  <si>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</si>
  <si>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</si>
  <si>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</si>
  <si>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</si>
  <si>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</si>
  <si>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</si>
  <si>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</si>
  <si>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</si>
  <si>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</si>
  <si>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</si>
  <si>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</si>
  <si>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</si>
  <si>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</si>
  <si>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</si>
  <si>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</si>
  <si>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</si>
  <si>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</si>
  <si>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</si>
  <si>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</si>
  <si>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</si>
  <si>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</si>
  <si>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</si>
  <si>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</si>
  <si>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</si>
  <si>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</si>
  <si>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</si>
  <si>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</si>
  <si>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</si>
  <si>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</si>
  <si>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</si>
  <si>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</si>
  <si>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</si>
  <si>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</si>
  <si>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</si>
  <si>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</si>
  <si>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</si>
  <si>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</si>
  <si>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</si>
  <si>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</si>
  <si>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</si>
  <si>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</si>
  <si>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</si>
  <si>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</si>
  <si>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</si>
  <si>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</si>
  <si>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</si>
  <si>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</si>
  <si>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</si>
  <si>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</si>
  <si>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</si>
  <si>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</si>
  <si>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</si>
  <si>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</si>
  <si>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</si>
  <si>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</si>
  <si>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</si>
  <si>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</si>
  <si>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</si>
  <si>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</si>
  <si>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</si>
  <si>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</si>
  <si>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</si>
  <si>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</si>
  <si>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</si>
  <si>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</si>
  <si>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</si>
  <si>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</si>
  <si>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</si>
  <si>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</si>
  <si>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</si>
  <si>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</si>
  <si>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</si>
  <si>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</si>
  <si>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</si>
  <si>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</si>
  <si>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</si>
  <si>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</si>
  <si>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</si>
  <si>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</si>
  <si>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</si>
  <si>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</si>
  <si>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</si>
  <si>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</si>
  <si>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</si>
  <si>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</si>
  <si>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</si>
  <si>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</si>
  <si>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</si>
  <si>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</si>
  <si>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</si>
  <si>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</si>
  <si>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</si>
  <si>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</si>
  <si>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</si>
  <si>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</si>
  <si>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</si>
  <si>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</si>
  <si>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</si>
  <si>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</si>
  <si>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</si>
  <si>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</si>
  <si>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</si>
  <si>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</si>
  <si>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</si>
  <si>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</si>
  <si>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</si>
  <si>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</si>
  <si>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</si>
  <si>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</si>
  <si>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</si>
  <si>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</si>
  <si>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</si>
  <si>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</si>
  <si>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</si>
  <si>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</si>
  <si>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</si>
  <si>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</si>
  <si>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</si>
  <si>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</si>
  <si>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</si>
  <si>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</si>
  <si>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</si>
  <si>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</si>
  <si>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</si>
  <si>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</si>
  <si>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</si>
  <si>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</si>
  <si>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</si>
  <si>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</si>
  <si>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</si>
  <si>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</si>
  <si>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</si>
  <si>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</si>
  <si>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</si>
  <si>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</si>
  <si>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</si>
  <si>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</si>
  <si>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</si>
  <si>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</si>
  <si>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</si>
  <si>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</si>
  <si>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</si>
  <si>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</si>
  <si>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</si>
  <si>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</si>
  <si>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</si>
  <si>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</si>
  <si>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</si>
  <si>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</si>
  <si>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</si>
  <si>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</si>
  <si>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</si>
  <si>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</si>
  <si>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</si>
  <si>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</si>
  <si>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</si>
  <si>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</si>
  <si>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</si>
  <si>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</si>
  <si>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</si>
  <si>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</si>
  <si>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</si>
  <si>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</si>
  <si>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</si>
  <si>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</si>
  <si>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</si>
  <si>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</si>
  <si>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</si>
  <si>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</si>
  <si>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</si>
  <si>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</si>
  <si>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</si>
  <si>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</si>
  <si>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</si>
  <si>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</si>
  <si>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</si>
  <si>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</si>
  <si>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</si>
  <si>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</si>
  <si>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</si>
  <si>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</si>
  <si>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</si>
  <si>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</si>
  <si>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</si>
  <si>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</si>
  <si>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</si>
  <si>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</si>
  <si>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</si>
  <si>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</si>
  <si>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</si>
  <si>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</si>
  <si>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</si>
  <si>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</si>
  <si>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</si>
  <si>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</si>
  <si>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</si>
  <si>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</si>
  <si>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</si>
  <si>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</si>
  <si>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</si>
  <si>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</si>
  <si>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</si>
  <si>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</si>
  <si>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</si>
  <si>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</si>
  <si>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</si>
  <si>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</si>
  <si>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</si>
  <si>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</si>
  <si>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</si>
  <si>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</si>
  <si>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</si>
  <si>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</si>
  <si>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</si>
  <si>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</si>
  <si>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</si>
  <si>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</si>
  <si>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</si>
  <si>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</si>
  <si>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</si>
  <si>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</si>
  <si>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</si>
  <si>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</si>
  <si>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</si>
  <si>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</si>
  <si>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</si>
  <si>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</si>
  <si>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</si>
  <si>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</si>
  <si>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</si>
  <si>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</si>
  <si>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</si>
  <si>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</si>
  <si>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</si>
  <si>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</si>
  <si>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</si>
  <si>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</si>
  <si>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</si>
  <si>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</si>
  <si>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</si>
  <si>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</si>
  <si>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</si>
  <si>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</si>
  <si>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</si>
  <si>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</si>
  <si>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</si>
  <si>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</si>
  <si>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</si>
  <si>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</si>
  <si>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</si>
  <si>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</si>
  <si>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</si>
  <si>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</si>
  <si>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</si>
  <si>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</si>
  <si>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</si>
  <si>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</si>
  <si>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</si>
  <si>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</si>
  <si>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</si>
  <si>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</si>
  <si>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</si>
  <si>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</si>
  <si>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</si>
  <si>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</si>
  <si>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</si>
  <si>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</si>
  <si>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</si>
  <si>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</si>
  <si>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</si>
  <si>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</si>
  <si>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</si>
  <si>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</si>
  <si>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</si>
  <si>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</si>
  <si>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</si>
  <si>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</si>
  <si>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</si>
  <si>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</si>
  <si>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</si>
  <si>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</si>
  <si>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</si>
  <si>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</si>
  <si>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</si>
  <si>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</si>
  <si>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</si>
  <si>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</si>
  <si>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</si>
  <si>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</si>
  <si>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</si>
  <si>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</si>
  <si>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</si>
  <si>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</si>
  <si>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</si>
  <si>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</si>
  <si>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</si>
  <si>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</si>
  <si>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</si>
  <si>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</si>
  <si>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</si>
  <si>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</si>
  <si>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</si>
  <si>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</si>
  <si>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</si>
  <si>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</si>
  <si>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</si>
  <si>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</si>
  <si>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</si>
  <si>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</si>
  <si>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</si>
  <si>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</si>
  <si>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</si>
  <si>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</si>
  <si>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</si>
  <si>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</si>
  <si>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</si>
  <si>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</si>
  <si>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</si>
  <si>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</si>
  <si>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</si>
  <si>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</si>
  <si>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</si>
  <si>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</si>
  <si>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</si>
  <si>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</si>
  <si>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</si>
  <si>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</si>
  <si>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</si>
  <si>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</si>
  <si>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</si>
  <si>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</si>
  <si>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</si>
  <si>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</si>
  <si>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</si>
  <si>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</si>
  <si>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</si>
  <si>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</si>
  <si>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</si>
  <si>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</si>
  <si>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</si>
  <si>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</si>
  <si>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</si>
  <si>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</si>
  <si>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</si>
  <si>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</si>
  <si>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</si>
  <si>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</si>
  <si>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</si>
  <si>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</si>
  <si>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</si>
  <si>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</si>
  <si>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</si>
  <si>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</si>
  <si>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</si>
  <si>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</si>
  <si>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</si>
  <si>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</si>
  <si>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</si>
  <si>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</si>
  <si>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</si>
  <si>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</si>
  <si>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</si>
  <si>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</si>
  <si>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</si>
  <si>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</si>
  <si>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</si>
  <si>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</si>
  <si>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</si>
  <si>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</si>
  <si>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</si>
  <si>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</si>
  <si>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</si>
  <si>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</si>
  <si>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</si>
  <si>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</si>
  <si>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</si>
  <si>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</si>
  <si>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</si>
  <si>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</si>
  <si>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</si>
  <si>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</si>
  <si>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</si>
  <si>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</si>
  <si>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</si>
  <si>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</si>
  <si>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</si>
  <si>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</si>
  <si>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</si>
  <si>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</si>
  <si>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</si>
  <si>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</si>
  <si>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</si>
  <si>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</si>
  <si>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</si>
  <si>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</si>
  <si>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</si>
  <si>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</si>
  <si>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</si>
  <si>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</si>
  <si>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</si>
  <si>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</si>
  <si>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</si>
  <si>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</si>
  <si>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</si>
  <si>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</si>
  <si>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</si>
  <si>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</si>
  <si>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</si>
  <si>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</si>
  <si>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</si>
  <si>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</si>
  <si>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</si>
  <si>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</si>
  <si>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</si>
  <si>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</si>
  <si>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</si>
  <si>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</si>
  <si>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</si>
  <si>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</si>
  <si>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</si>
  <si>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</si>
  <si>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</si>
  <si>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</si>
  <si>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</si>
  <si>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</si>
  <si>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</si>
  <si>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</si>
  <si>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</si>
  <si>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</si>
  <si>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</si>
  <si>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</si>
  <si>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</si>
  <si>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</si>
  <si>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</si>
  <si>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</si>
  <si>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</si>
  <si>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</si>
  <si>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</si>
  <si>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</si>
  <si>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</si>
  <si>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</si>
  <si>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</si>
  <si>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</si>
  <si>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</si>
  <si>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</si>
  <si>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</si>
  <si>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</si>
  <si>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</si>
  <si>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</si>
  <si>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</si>
  <si>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</si>
  <si>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</si>
  <si>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</si>
  <si>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</si>
  <si>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</si>
  <si>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</si>
  <si>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</si>
  <si>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</si>
  <si>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</si>
  <si>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</si>
  <si>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</si>
  <si>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</si>
  <si>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</si>
  <si>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</si>
  <si>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</si>
  <si>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</si>
  <si>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</si>
  <si>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</si>
  <si>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</si>
  <si>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</si>
  <si>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</si>
  <si>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</si>
  <si>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</si>
  <si>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</si>
  <si>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</si>
  <si>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</si>
  <si>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</si>
  <si>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</si>
  <si>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</si>
  <si>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</si>
  <si>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</si>
  <si>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</si>
  <si>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</si>
  <si>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</si>
  <si>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</si>
  <si>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</si>
  <si>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</si>
  <si>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</si>
  <si>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</si>
  <si>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</si>
  <si>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</si>
  <si>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</si>
  <si>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</si>
  <si>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</si>
  <si>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</si>
  <si>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</si>
  <si>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</si>
  <si>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</si>
  <si>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</si>
  <si>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</si>
  <si>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</si>
  <si>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</si>
  <si>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</si>
  <si>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</si>
  <si>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</si>
  <si>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</si>
  <si>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</si>
  <si>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</si>
  <si>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</si>
  <si>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</si>
  <si>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</si>
  <si>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</si>
  <si>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</si>
  <si>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</si>
  <si>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</si>
  <si>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</si>
  <si>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</si>
  <si>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</si>
  <si>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</si>
  <si>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</si>
  <si>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</si>
  <si>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</si>
  <si>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</si>
  <si>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</si>
  <si>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</si>
  <si>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</si>
  <si>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</si>
  <si>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</si>
  <si>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</si>
  <si>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</si>
  <si>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</si>
  <si>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</si>
  <si>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</si>
  <si>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</si>
  <si>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</si>
  <si>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</si>
  <si>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</si>
  <si>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</si>
  <si>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</si>
  <si>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</si>
  <si>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</si>
  <si>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</si>
  <si>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</si>
  <si>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</si>
  <si>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</si>
  <si>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</si>
  <si>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</si>
  <si>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</si>
  <si>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</si>
  <si>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</si>
  <si>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</si>
  <si>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</si>
  <si>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</si>
  <si>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</si>
  <si>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</si>
  <si>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</si>
  <si>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</si>
  <si>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</si>
  <si>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</si>
  <si>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</si>
  <si>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</si>
  <si>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</si>
  <si>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</si>
  <si>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</si>
  <si>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</si>
  <si>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</si>
  <si>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</si>
  <si>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</si>
  <si>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</si>
  <si>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</si>
  <si>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</si>
  <si>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</si>
  <si>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</si>
  <si>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</si>
  <si>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</si>
  <si>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</si>
  <si>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</si>
  <si>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</si>
  <si>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</si>
  <si>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</si>
  <si>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</si>
  <si>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</si>
  <si>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</si>
  <si>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</si>
  <si>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</si>
  <si>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</si>
  <si>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</si>
  <si>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</si>
  <si>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</si>
  <si>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</si>
  <si>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</si>
  <si>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</si>
  <si>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</si>
  <si>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</si>
  <si>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</si>
  <si>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</si>
  <si>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</si>
  <si>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</si>
  <si>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</si>
  <si>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</si>
  <si>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</si>
  <si>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</si>
  <si>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</si>
  <si>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</si>
  <si>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</si>
  <si>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</si>
  <si>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</si>
  <si>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</si>
  <si>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</si>
  <si>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</si>
  <si>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</si>
  <si>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</si>
  <si>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</si>
  <si>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</si>
  <si>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</si>
  <si>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</si>
  <si>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</si>
  <si>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</si>
  <si>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</si>
  <si>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</si>
  <si>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</si>
  <si>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</si>
  <si>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</si>
  <si>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</si>
  <si>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</si>
  <si>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</si>
  <si>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</si>
  <si>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</si>
  <si>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</si>
  <si>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</si>
  <si>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</si>
  <si>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</si>
  <si>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</si>
  <si>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</si>
  <si>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</si>
  <si>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</si>
  <si>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</si>
  <si>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</si>
  <si>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</si>
  <si>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</si>
  <si>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</si>
  <si>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</si>
  <si>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</si>
  <si>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</si>
  <si>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</si>
  <si>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</si>
  <si>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</si>
  <si>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</si>
  <si>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</si>
  <si>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</si>
  <si>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</si>
  <si>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</si>
  <si>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</si>
  <si>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</si>
  <si>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</si>
  <si>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</si>
  <si>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</si>
  <si>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</si>
  <si>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</si>
  <si>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</si>
  <si>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</si>
  <si>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</si>
  <si>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</si>
  <si>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</si>
  <si>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</si>
  <si>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</si>
  <si>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</si>
  <si>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</si>
  <si>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</si>
  <si>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</si>
  <si>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</si>
  <si>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</si>
  <si>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</si>
  <si>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</si>
  <si>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</si>
  <si>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</si>
  <si>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</si>
  <si>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</si>
  <si>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</si>
  <si>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</si>
  <si>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</si>
  <si>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</si>
  <si>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</si>
  <si>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</si>
  <si>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</si>
  <si>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</si>
  <si>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</si>
  <si>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</si>
  <si>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</si>
  <si>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</si>
  <si>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</si>
  <si>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</si>
  <si>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</si>
  <si>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</si>
  <si>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</si>
  <si>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</si>
  <si>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</si>
  <si>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</si>
  <si>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</si>
  <si>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</si>
  <si>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</si>
  <si>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</si>
  <si>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</si>
  <si>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</si>
  <si>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</si>
  <si>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</si>
  <si>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</si>
  <si>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</si>
  <si>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</si>
  <si>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</si>
  <si>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</si>
  <si>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</si>
  <si>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</si>
  <si>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</si>
  <si>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</si>
  <si>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</si>
  <si>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</si>
  <si>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</si>
  <si>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</si>
  <si>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</si>
  <si>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</si>
  <si>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</si>
  <si>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</si>
  <si>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</si>
  <si>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</si>
  <si>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</si>
  <si>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</si>
  <si>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</si>
  <si>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</si>
  <si>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</si>
  <si>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</si>
  <si>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</si>
  <si>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</si>
  <si>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</si>
  <si>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</si>
  <si>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</si>
  <si>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</si>
  <si>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</si>
  <si>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</si>
  <si>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</si>
  <si>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</si>
  <si>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</si>
  <si>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</si>
  <si>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</si>
  <si>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</si>
  <si>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</si>
  <si>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</si>
  <si>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</si>
  <si>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</si>
  <si>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</si>
  <si>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</si>
  <si>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</si>
  <si>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</si>
  <si>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</si>
  <si>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</si>
  <si>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</si>
  <si>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</si>
  <si>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</si>
  <si>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</si>
  <si>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</si>
  <si>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</si>
  <si>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</si>
  <si>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</si>
  <si>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</si>
  <si>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</si>
  <si>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</si>
  <si>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</si>
  <si>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</si>
  <si>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</si>
  <si>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</si>
  <si>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</si>
  <si>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</si>
  <si>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</si>
  <si>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</si>
  <si>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</si>
  <si>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</si>
  <si>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</si>
  <si>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</si>
  <si>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</si>
  <si>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</si>
  <si>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</si>
  <si>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</si>
  <si>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</si>
  <si>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</si>
  <si>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</si>
  <si>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</si>
  <si>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</si>
  <si>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</si>
  <si>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</si>
  <si>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</si>
  <si>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</si>
  <si>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</si>
  <si>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</si>
  <si>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</si>
  <si>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</si>
  <si>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</si>
  <si>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</si>
  <si>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</si>
  <si>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</si>
  <si>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</si>
  <si>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</si>
  <si>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</si>
  <si>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</si>
  <si>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</si>
  <si>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</si>
  <si>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</si>
  <si>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</si>
  <si>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</si>
  <si>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</si>
  <si>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</si>
  <si>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</si>
  <si>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</si>
  <si>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</si>
  <si>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</si>
  <si>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</si>
  <si>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</si>
  <si>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</si>
  <si>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</si>
  <si>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</si>
  <si>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</si>
  <si>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</si>
  <si>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</si>
  <si>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</si>
  <si>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</si>
  <si>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</si>
  <si>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</si>
  <si>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</si>
  <si>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</si>
  <si>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</si>
  <si>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</si>
  <si>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</si>
  <si>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</si>
  <si>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</si>
  <si>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</si>
  <si>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</si>
  <si>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</si>
  <si>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</si>
  <si>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</si>
  <si>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</si>
  <si>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</si>
  <si>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</si>
  <si>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</si>
  <si>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</si>
  <si>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</si>
  <si>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</si>
  <si>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</si>
  <si>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</si>
  <si>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</si>
  <si>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</si>
  <si>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</si>
  <si>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</si>
  <si>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</si>
  <si>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</si>
  <si>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</si>
  <si>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</si>
  <si>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</si>
  <si>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</si>
  <si>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</si>
  <si>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</si>
  <si>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</si>
  <si>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</si>
  <si>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</si>
  <si>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</si>
  <si>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</si>
  <si>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</si>
  <si>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</si>
  <si>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</si>
  <si>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</si>
  <si>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</si>
  <si>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</si>
  <si>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</si>
  <si>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</si>
  <si>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</si>
  <si>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</si>
  <si>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</si>
  <si>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</si>
  <si>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</si>
  <si>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</si>
  <si>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</si>
  <si>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</si>
  <si>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</si>
  <si>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</si>
  <si>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</si>
  <si>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</si>
  <si>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</si>
  <si>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</si>
  <si>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</si>
  <si>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</si>
  <si>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</si>
  <si>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</si>
  <si>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</si>
  <si>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</si>
  <si>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</si>
  <si>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</si>
  <si>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</si>
  <si>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</si>
  <si>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</si>
  <si>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</si>
  <si>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</si>
  <si>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</si>
  <si>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</si>
  <si>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</si>
  <si>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</si>
  <si>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</si>
  <si>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</si>
  <si>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</si>
  <si>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</si>
  <si>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</si>
  <si>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</si>
  <si>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</si>
  <si>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</si>
  <si>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</si>
  <si>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</si>
  <si>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</si>
  <si>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</si>
  <si>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</si>
  <si>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</si>
  <si>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</si>
  <si>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</si>
  <si>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</si>
  <si>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</si>
  <si>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</si>
  <si>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</si>
  <si>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</si>
  <si>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</si>
  <si>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</si>
  <si>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</si>
  <si>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</si>
  <si>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</si>
  <si>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</si>
  <si>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</si>
  <si>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</si>
  <si>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</si>
  <si>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</si>
  <si>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</si>
  <si>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</si>
  <si>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</si>
  <si>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</si>
  <si>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</si>
  <si>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</si>
  <si>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</si>
  <si>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</si>
  <si>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</si>
  <si>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</si>
  <si>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</si>
  <si>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</si>
  <si>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</si>
  <si>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</si>
  <si>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</si>
  <si>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</si>
  <si>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</si>
  <si>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</si>
  <si>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</si>
  <si>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</si>
  <si>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</si>
  <si>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</si>
  <si>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</si>
  <si>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</si>
  <si>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</si>
  <si>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</si>
  <si>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</si>
  <si>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</si>
  <si>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</si>
  <si>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</si>
  <si>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</si>
  <si>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</si>
  <si>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</si>
  <si>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</si>
  <si>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</si>
  <si>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</si>
  <si>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</si>
  <si>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</si>
  <si>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</si>
  <si>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</si>
  <si>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</si>
  <si>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</si>
  <si>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</si>
  <si>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</si>
  <si>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</si>
  <si>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</si>
  <si>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</si>
  <si>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</si>
  <si>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</si>
  <si>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</si>
  <si>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</si>
  <si>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</si>
  <si>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</si>
  <si>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</si>
  <si>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</si>
  <si>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</si>
  <si>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</si>
  <si>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</si>
  <si>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</si>
  <si>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</si>
  <si>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</si>
  <si>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</si>
  <si>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</si>
  <si>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</si>
  <si>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</si>
  <si>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</si>
  <si>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</si>
  <si>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</si>
  <si>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</si>
  <si>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</si>
  <si>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</si>
  <si>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</si>
  <si>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</si>
  <si>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</si>
  <si>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</si>
  <si>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</si>
  <si>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</si>
  <si>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</si>
  <si>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</si>
  <si>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</si>
  <si>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</si>
  <si>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</si>
  <si>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</si>
  <si>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</si>
  <si>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</si>
  <si>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</si>
  <si>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</si>
  <si>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</si>
  <si>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</si>
  <si>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</si>
  <si>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</si>
  <si>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</si>
  <si>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</si>
  <si>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</si>
  <si>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</si>
  <si>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</si>
  <si>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</si>
  <si>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</si>
  <si>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</si>
  <si>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</si>
  <si>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</si>
  <si>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</si>
  <si>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</si>
  <si>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</si>
  <si>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</si>
  <si>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</si>
  <si>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</si>
  <si>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</si>
  <si>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</si>
  <si>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</si>
  <si>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</si>
  <si>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</si>
  <si>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</si>
  <si>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</si>
  <si>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</si>
  <si>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</si>
  <si>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</si>
  <si>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</si>
  <si>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</si>
  <si>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</si>
  <si>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</si>
  <si>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</si>
  <si>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</si>
  <si>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</si>
  <si>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</si>
  <si>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</si>
  <si>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</si>
  <si>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</si>
  <si>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</si>
  <si>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</si>
  <si>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</si>
  <si>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</si>
  <si>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</si>
  <si>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</si>
  <si>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</si>
  <si>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</si>
  <si>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</si>
  <si>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</si>
  <si>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</si>
  <si>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</si>
  <si>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</si>
  <si>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</si>
  <si>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</si>
  <si>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</si>
  <si>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</si>
  <si>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</si>
  <si>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</si>
  <si>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</si>
  <si>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</si>
  <si>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</si>
  <si>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</si>
  <si>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</si>
  <si>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</si>
  <si>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</si>
  <si>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</si>
  <si>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</si>
  <si>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</si>
  <si>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</si>
  <si>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</si>
  <si>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</si>
  <si>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</si>
  <si>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</si>
  <si>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</si>
  <si>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</si>
  <si>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</si>
  <si>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</si>
  <si>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</si>
  <si>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</si>
  <si>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</si>
  <si>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</si>
  <si>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</si>
  <si>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</si>
  <si>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</si>
  <si>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</si>
  <si>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</si>
  <si>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</si>
  <si>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</si>
  <si>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</si>
  <si>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</si>
  <si>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</si>
  <si>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</si>
  <si>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</si>
  <si>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</si>
  <si>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</si>
  <si>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</si>
  <si>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</si>
  <si>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</si>
  <si>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</si>
  <si>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</si>
  <si>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</si>
  <si>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</si>
  <si>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</si>
  <si>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</si>
  <si>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</si>
  <si>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</si>
  <si>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</si>
  <si>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</si>
  <si>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</si>
  <si>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</si>
  <si>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</si>
  <si>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</si>
  <si>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</si>
  <si>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</si>
  <si>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</si>
  <si>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</si>
  <si>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</si>
  <si>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</si>
  <si>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</si>
  <si>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</si>
  <si>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</si>
  <si>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</si>
  <si>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</si>
  <si>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</si>
  <si>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</si>
  <si>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</si>
  <si>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</si>
  <si>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</si>
  <si>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</si>
  <si>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</si>
  <si>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</si>
  <si>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</si>
  <si>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</si>
  <si>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</si>
  <si>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</si>
  <si>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</si>
  <si>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</si>
  <si>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</si>
  <si>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</si>
  <si>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</si>
  <si>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</si>
  <si>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</si>
  <si>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</si>
  <si>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</si>
  <si>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</si>
  <si>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</si>
  <si>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</si>
  <si>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</si>
  <si>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</si>
  <si>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</si>
  <si>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</si>
  <si>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</si>
  <si>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</si>
  <si>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</si>
  <si>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</si>
  <si>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</si>
  <si>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</si>
  <si>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</si>
  <si>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</si>
  <si>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</si>
  <si>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</si>
  <si>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</si>
  <si>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</si>
  <si>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</si>
  <si>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</si>
  <si>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</si>
  <si>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</si>
  <si>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</si>
  <si>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</si>
  <si>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</si>
  <si>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</si>
  <si>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</si>
  <si>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</si>
  <si>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</si>
  <si>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</si>
  <si>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</si>
  <si>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</si>
  <si>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</si>
  <si>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</si>
  <si>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</si>
  <si>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</si>
  <si>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</si>
  <si>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</si>
  <si>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</si>
  <si>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</si>
  <si>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</si>
  <si>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</si>
  <si>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</si>
  <si>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</si>
  <si>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</si>
  <si>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</si>
  <si>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</si>
  <si>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</si>
  <si>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</si>
  <si>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</si>
  <si>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</si>
  <si>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</si>
  <si>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</si>
  <si>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</si>
  <si>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</si>
  <si>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</si>
  <si>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</si>
  <si>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</si>
  <si>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</si>
  <si>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</si>
  <si>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</si>
  <si>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</si>
  <si>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</si>
  <si>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</si>
  <si>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</si>
  <si>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</si>
  <si>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</si>
  <si>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</si>
  <si>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</si>
  <si>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</si>
  <si>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</si>
  <si>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</si>
  <si>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</si>
  <si>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</si>
  <si>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</si>
  <si>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</si>
  <si>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</si>
  <si>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</si>
  <si>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</si>
  <si>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</si>
  <si>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</si>
  <si>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</si>
  <si>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</si>
  <si>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</si>
  <si>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</si>
  <si>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</si>
  <si>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</si>
  <si>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</si>
  <si>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</si>
  <si>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</si>
  <si>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</si>
  <si>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</si>
  <si>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</si>
  <si>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</si>
  <si>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</si>
  <si>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</si>
  <si>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</si>
  <si>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</si>
  <si>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</si>
  <si>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</si>
  <si>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</si>
  <si>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</si>
  <si>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</si>
  <si>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</si>
  <si>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</si>
  <si>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</si>
  <si>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</si>
  <si>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</si>
  <si>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</si>
  <si>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</si>
  <si>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</si>
  <si>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</si>
  <si>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</si>
  <si>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</si>
  <si>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</si>
  <si>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</si>
  <si>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</si>
  <si>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</si>
  <si>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</si>
  <si>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</si>
  <si>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</si>
  <si>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</si>
  <si>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</si>
  <si>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</si>
  <si>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</si>
  <si>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</si>
  <si>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</si>
  <si>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</si>
  <si>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</si>
  <si>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</si>
  <si>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</si>
  <si>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</si>
  <si>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</si>
  <si>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</si>
  <si>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</si>
  <si>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</si>
  <si>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</si>
  <si>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</si>
  <si>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</si>
  <si>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</si>
  <si>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</si>
  <si>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</si>
  <si>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</si>
  <si>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</si>
  <si>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</si>
  <si>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</si>
  <si>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</si>
  <si>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</si>
  <si>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</si>
  <si>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</si>
  <si>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</si>
  <si>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</si>
  <si>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</si>
  <si>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</si>
  <si>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</si>
  <si>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</si>
  <si>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</si>
  <si>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</si>
  <si>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</si>
  <si>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</si>
  <si>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</si>
  <si>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</si>
  <si>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</si>
  <si>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</si>
  <si>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</si>
  <si>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</si>
  <si>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</si>
  <si>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</si>
  <si>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</si>
  <si>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</si>
  <si>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</si>
  <si>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</si>
  <si>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</si>
  <si>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</si>
  <si>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</si>
  <si>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</si>
  <si>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</si>
  <si>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</si>
  <si>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</si>
  <si>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</si>
  <si>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</si>
  <si>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</si>
  <si>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</si>
  <si>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</si>
  <si>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</si>
  <si>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</si>
  <si>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</si>
  <si>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</si>
  <si>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</si>
  <si>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</si>
  <si>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</si>
  <si>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</si>
  <si>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</si>
  <si>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</si>
  <si>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</si>
  <si>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</si>
  <si>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</si>
  <si>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</si>
  <si>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</si>
  <si>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</si>
  <si>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</si>
  <si>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</si>
  <si>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</si>
  <si>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</si>
  <si>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</si>
  <si>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</si>
  <si>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</si>
  <si>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</si>
  <si>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</si>
  <si>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</si>
  <si>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</si>
  <si>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</si>
  <si>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</si>
  <si>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</si>
  <si>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</si>
  <si>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</si>
  <si>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</si>
  <si>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</si>
  <si>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</si>
  <si>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</si>
  <si>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</si>
  <si>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</si>
  <si>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</si>
  <si>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</si>
  <si>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</si>
  <si>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</si>
  <si>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</si>
  <si>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</si>
  <si>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</si>
  <si>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</si>
  <si>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</si>
  <si>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</si>
  <si>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</si>
  <si>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</si>
  <si>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</si>
  <si>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</si>
  <si>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</si>
  <si>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</si>
  <si>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</si>
  <si>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</si>
  <si>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</si>
  <si>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</si>
  <si>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</si>
  <si>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</si>
  <si>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</si>
  <si>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</si>
  <si>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</si>
  <si>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</si>
  <si>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</si>
  <si>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</si>
  <si>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</si>
  <si>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</si>
  <si>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</si>
  <si>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</si>
  <si>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</si>
  <si>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</si>
  <si>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</si>
  <si>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</si>
  <si>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</si>
  <si>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</si>
  <si>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</si>
  <si>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</si>
  <si>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</si>
  <si>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</si>
  <si>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</si>
  <si>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</si>
  <si>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</si>
  <si>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</si>
  <si>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</si>
  <si>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</si>
  <si>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</si>
  <si>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</si>
  <si>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</si>
  <si>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</si>
  <si>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</si>
  <si>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</si>
  <si>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</si>
  <si>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</si>
  <si>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</si>
  <si>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</si>
  <si>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</si>
  <si>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</si>
  <si>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</si>
  <si>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</si>
  <si>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</si>
  <si>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</si>
  <si>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</si>
  <si>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</si>
  <si>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</si>
  <si>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</si>
  <si>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</si>
  <si>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</si>
  <si>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</si>
  <si>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</si>
  <si>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</si>
  <si>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</si>
  <si>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</si>
  <si>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</si>
  <si>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</si>
  <si>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</si>
  <si>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</si>
  <si>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</si>
  <si>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</si>
  <si>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</si>
  <si>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</si>
  <si>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</si>
  <si>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</si>
  <si>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</si>
  <si>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</si>
  <si>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</si>
  <si>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</si>
  <si>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</si>
  <si>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</si>
  <si>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</si>
  <si>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</si>
  <si>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</si>
  <si>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</si>
  <si>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</si>
  <si>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</si>
  <si>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</si>
  <si>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</si>
  <si>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</si>
  <si>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</si>
  <si>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</si>
  <si>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</si>
  <si>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</si>
  <si>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</si>
  <si>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</si>
  <si>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</si>
  <si>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</si>
  <si>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</si>
  <si>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</si>
  <si>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</si>
  <si>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</si>
  <si>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</si>
  <si>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</si>
  <si>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</si>
  <si>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</si>
  <si>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</si>
  <si>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</si>
  <si>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</si>
  <si>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</si>
  <si>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</si>
  <si>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</si>
  <si>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</si>
  <si>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</si>
  <si>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</si>
  <si>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</si>
  <si>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</si>
  <si>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</si>
  <si>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</si>
  <si>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</si>
  <si>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</si>
  <si>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</si>
  <si>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</si>
  <si>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</si>
  <si>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</si>
  <si>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</si>
  <si>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</si>
  <si>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</si>
  <si>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</si>
  <si>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</si>
  <si>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</si>
  <si>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</si>
  <si>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</si>
  <si>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</si>
  <si>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</si>
  <si>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</si>
  <si>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</si>
  <si>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</si>
  <si>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</si>
  <si>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</si>
  <si>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</si>
  <si>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</si>
  <si>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</si>
  <si>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</si>
  <si>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</si>
  <si>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</si>
  <si>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</si>
  <si>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</si>
  <si>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</si>
  <si>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</si>
  <si>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</si>
  <si>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</si>
  <si>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</si>
  <si>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</si>
  <si>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</si>
  <si>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</si>
  <si>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</si>
  <si>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</si>
  <si>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</si>
  <si>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</si>
  <si>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</si>
  <si>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</si>
  <si>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</si>
  <si>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</si>
  <si>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</si>
  <si>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</si>
  <si>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</si>
  <si>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</si>
  <si>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</si>
  <si>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</si>
  <si>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</si>
  <si>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</si>
  <si>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</si>
  <si>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</si>
  <si>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</si>
  <si>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</si>
  <si>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</si>
  <si>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</si>
  <si>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</si>
  <si>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</si>
  <si>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</si>
  <si>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</si>
  <si>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</si>
  <si>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</si>
  <si>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</si>
  <si>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</si>
  <si>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</si>
  <si>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</si>
  <si>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</si>
  <si>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</si>
  <si>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</si>
  <si>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</si>
  <si>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</si>
  <si>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</si>
  <si>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</si>
  <si>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</si>
  <si>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</si>
  <si>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</si>
  <si>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</si>
  <si>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</si>
  <si>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</si>
  <si>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</si>
  <si>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</si>
  <si>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</si>
  <si>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</si>
  <si>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</si>
  <si>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</si>
  <si>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</si>
  <si>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</si>
  <si>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</si>
  <si>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</si>
  <si>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</si>
  <si>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</si>
  <si>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</si>
  <si>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</si>
  <si>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</si>
  <si>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</si>
  <si>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</si>
  <si>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</si>
  <si>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</si>
  <si>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</si>
  <si>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</si>
  <si>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</si>
  <si>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</si>
  <si>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</si>
  <si>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</si>
  <si>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</si>
  <si>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</si>
  <si>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</si>
  <si>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</si>
  <si>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</si>
  <si>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</si>
  <si>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</si>
  <si>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</si>
  <si>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</si>
  <si>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</si>
  <si>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</si>
  <si>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</si>
  <si>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</si>
  <si>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</si>
  <si>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</si>
  <si>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</si>
  <si>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</si>
  <si>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</si>
  <si>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</si>
  <si>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</si>
  <si>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</si>
  <si>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</si>
  <si>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</si>
  <si>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</si>
  <si>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</si>
  <si>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</si>
  <si>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</si>
  <si>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</si>
  <si>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</si>
  <si>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</si>
  <si>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</si>
  <si>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</si>
  <si>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</si>
  <si>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</si>
  <si>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</si>
  <si>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</si>
  <si>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</si>
  <si>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</si>
  <si>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</si>
  <si>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</si>
  <si>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</si>
  <si>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</si>
  <si>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</si>
  <si>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</si>
  <si>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</si>
  <si>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</si>
  <si>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</si>
  <si>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</si>
  <si>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</si>
  <si>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</si>
  <si>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</si>
  <si>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</si>
  <si>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</si>
  <si>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</si>
  <si>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</si>
  <si>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</si>
  <si>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</si>
  <si>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</si>
  <si>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</si>
  <si>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</si>
  <si>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</si>
  <si>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</si>
  <si>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</si>
  <si>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</si>
  <si>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</si>
  <si>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</si>
  <si>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</si>
  <si>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</si>
  <si>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</si>
  <si>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</si>
  <si>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</si>
  <si>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</si>
  <si>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</si>
  <si>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</si>
  <si>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</si>
  <si>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</si>
  <si>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</si>
  <si>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</si>
  <si>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</si>
  <si>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</si>
  <si>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</si>
  <si>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</si>
  <si>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</si>
  <si>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</si>
  <si>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</si>
  <si>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</si>
  <si>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</si>
  <si>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</si>
  <si>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</si>
  <si>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</si>
  <si>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</si>
  <si>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</si>
  <si>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</si>
  <si>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</si>
  <si>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</si>
  <si>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</si>
  <si>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</si>
  <si>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</si>
  <si>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</si>
  <si>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</si>
  <si>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</si>
  <si>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</si>
  <si>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</si>
  <si>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</si>
  <si>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</si>
  <si>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</si>
  <si>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</si>
  <si>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</si>
  <si>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</si>
  <si>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</si>
  <si>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</si>
  <si>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</si>
  <si>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</si>
  <si>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</si>
  <si>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</si>
  <si>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</si>
  <si>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</si>
  <si>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</si>
  <si>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</si>
  <si>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</si>
  <si>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</si>
  <si>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</si>
  <si>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</si>
  <si>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</si>
  <si>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</si>
  <si>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</si>
  <si>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</si>
  <si>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</si>
  <si>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</si>
  <si>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</si>
  <si>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</si>
  <si>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</si>
  <si>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</si>
  <si>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</si>
  <si>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</si>
  <si>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</si>
  <si>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</si>
  <si>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</si>
  <si>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</si>
  <si>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</si>
  <si>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</si>
  <si>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</si>
  <si>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</si>
  <si>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</si>
  <si>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</si>
  <si>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</si>
  <si>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</si>
  <si>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</si>
  <si>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</si>
  <si>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</si>
  <si>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</si>
  <si>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</si>
  <si>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</si>
  <si>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</si>
  <si>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</si>
  <si>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</si>
  <si>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</si>
  <si>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</si>
  <si>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</si>
  <si>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</si>
  <si>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</si>
  <si>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</si>
  <si>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</si>
  <si>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</si>
  <si>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</si>
  <si>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</si>
  <si>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</si>
  <si>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</si>
  <si>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</si>
  <si>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</si>
  <si>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</si>
  <si>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</si>
  <si>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</si>
  <si>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</si>
  <si>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</si>
  <si>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</si>
  <si>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</si>
  <si>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</si>
  <si>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</si>
  <si>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</si>
  <si>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</si>
  <si>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</si>
  <si>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</si>
  <si>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</si>
  <si>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</si>
  <si>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</si>
  <si>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</si>
  <si>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</si>
  <si>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</si>
  <si>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</si>
  <si>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</si>
  <si>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</si>
  <si>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</si>
  <si>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</si>
  <si>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</si>
  <si>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</si>
  <si>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</si>
  <si>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</si>
  <si>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</si>
  <si>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</si>
  <si>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</si>
  <si>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</si>
  <si>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</si>
  <si>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</si>
  <si>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</si>
  <si>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</si>
  <si>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</si>
  <si>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</si>
  <si>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</si>
  <si>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</si>
  <si>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</si>
  <si>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</si>
  <si>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</si>
  <si>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</si>
  <si>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</si>
  <si>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</si>
  <si>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</si>
  <si>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</si>
  <si>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</si>
  <si>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</si>
  <si>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</si>
  <si>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</si>
  <si>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</si>
  <si>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</si>
  <si>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</si>
  <si>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</si>
  <si>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</si>
  <si>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</si>
  <si>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</si>
  <si>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</si>
  <si>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</si>
  <si>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</si>
  <si>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</si>
  <si>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</si>
  <si>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</si>
  <si>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</si>
  <si>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</si>
  <si>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</si>
  <si>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</si>
  <si>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</si>
  <si>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</si>
  <si>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</si>
  <si>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</si>
  <si>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</si>
  <si>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</si>
  <si>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</si>
  <si>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</si>
  <si>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</si>
  <si>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</si>
  <si>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</si>
  <si>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</si>
  <si>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</si>
  <si>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</si>
  <si>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</si>
  <si>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</si>
  <si>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</si>
  <si>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</si>
  <si>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</si>
  <si>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</si>
  <si>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</si>
  <si>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</si>
  <si>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</si>
  <si>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</si>
  <si>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</si>
  <si>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</si>
  <si>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</si>
  <si>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</si>
  <si>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</si>
  <si>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</si>
  <si>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</si>
  <si>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</si>
  <si>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</si>
  <si>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</si>
  <si>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</si>
  <si>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</si>
  <si>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</si>
  <si>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</si>
  <si>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</si>
  <si>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</si>
  <si>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</si>
  <si>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</si>
  <si>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</si>
  <si>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</si>
  <si>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</si>
  <si>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</si>
  <si>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</si>
  <si>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</si>
  <si>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</si>
  <si>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</si>
  <si>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</si>
  <si>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</si>
  <si>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</si>
  <si>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</si>
  <si>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</si>
  <si>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</si>
  <si>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</si>
  <si>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</si>
  <si>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</si>
  <si>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</si>
  <si>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</si>
  <si>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</si>
  <si>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</si>
  <si>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</si>
  <si>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</si>
  <si>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</si>
  <si>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</si>
  <si>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</si>
  <si>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</si>
  <si>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</si>
  <si>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</si>
  <si>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</si>
  <si>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</si>
  <si>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</si>
  <si>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</si>
  <si>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</si>
  <si>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</si>
  <si>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</si>
  <si>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</si>
  <si>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</si>
  <si>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</si>
  <si>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</si>
  <si>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</si>
  <si>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</si>
  <si>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</si>
  <si>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</si>
  <si>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</si>
  <si>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</si>
  <si>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</si>
  <si>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</si>
  <si>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</si>
  <si>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</si>
  <si>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</si>
  <si>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</si>
  <si>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</si>
  <si>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</si>
  <si>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</si>
  <si>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</si>
  <si>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</si>
  <si>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</si>
  <si>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</si>
  <si>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</si>
  <si>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</si>
  <si>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</si>
  <si>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</si>
  <si>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</si>
  <si>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</si>
  <si>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</si>
  <si>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</si>
  <si>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</si>
  <si>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</si>
  <si>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</si>
  <si>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</si>
  <si>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</si>
  <si>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</si>
  <si>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</si>
  <si>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</si>
  <si>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</si>
  <si>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</si>
  <si>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</si>
  <si>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</si>
  <si>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</si>
  <si>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</si>
  <si>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</si>
  <si>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</si>
  <si>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</si>
  <si>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</si>
  <si>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</si>
  <si>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</si>
  <si>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</si>
  <si>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</si>
  <si>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</si>
  <si>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</si>
  <si>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</si>
  <si>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</si>
  <si>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</si>
  <si>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</si>
  <si>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</si>
  <si>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</si>
  <si>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</si>
  <si>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</si>
  <si>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</si>
  <si>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</si>
  <si>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</si>
  <si>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</si>
  <si>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</si>
  <si>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</si>
  <si>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</si>
  <si>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</si>
  <si>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</si>
  <si>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</si>
  <si>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</si>
  <si>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</si>
  <si>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</si>
  <si>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</si>
  <si>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</si>
  <si>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</si>
  <si>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</si>
  <si>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</si>
  <si>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</si>
  <si>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</si>
  <si>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</si>
  <si>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</si>
  <si>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</si>
  <si>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</si>
  <si>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</si>
  <si>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</si>
  <si>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</si>
  <si>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</si>
  <si>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</si>
  <si>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</si>
  <si>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</si>
  <si>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</si>
  <si>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</si>
  <si>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</si>
  <si>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</si>
  <si>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</si>
  <si>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</si>
  <si>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</si>
  <si>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</si>
  <si>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</si>
  <si>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</si>
  <si>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</si>
  <si>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</si>
  <si>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</si>
  <si>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</si>
  <si>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</si>
  <si>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</si>
  <si>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</si>
  <si>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</si>
  <si>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</si>
  <si>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</si>
  <si>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</si>
  <si>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</si>
  <si>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</si>
  <si>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</si>
  <si>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</si>
  <si>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</si>
  <si>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</si>
  <si>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</si>
  <si>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</si>
  <si>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</si>
  <si>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</si>
  <si>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</si>
  <si>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</si>
  <si>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</si>
  <si>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</si>
  <si>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</si>
  <si>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</si>
  <si>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</si>
  <si>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</si>
  <si>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</si>
  <si>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</si>
  <si>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</si>
  <si>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</si>
  <si>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</si>
  <si>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</si>
  <si>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</si>
  <si>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</si>
  <si>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</si>
  <si>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</si>
  <si>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</si>
  <si>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</si>
  <si>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</si>
  <si>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</si>
  <si>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</si>
  <si>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</si>
  <si>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</si>
  <si>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</si>
  <si>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</si>
  <si>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</si>
  <si>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</si>
  <si>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</si>
  <si>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</si>
  <si>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</si>
  <si>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</si>
  <si>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</si>
  <si>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</si>
  <si>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</si>
  <si>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</si>
  <si>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</si>
  <si>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</si>
  <si>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</si>
  <si>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</si>
  <si>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</si>
  <si>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</si>
  <si>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</si>
  <si>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</si>
  <si>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</si>
  <si>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</si>
  <si>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</si>
  <si>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</si>
  <si>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</si>
  <si>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</si>
  <si>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</si>
  <si>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</si>
  <si>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</si>
  <si>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</si>
  <si>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</si>
  <si>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</si>
  <si>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</si>
  <si>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</si>
  <si>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</si>
  <si>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</si>
  <si>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</si>
  <si>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</si>
  <si>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</si>
  <si>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</si>
  <si>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</si>
  <si>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</si>
  <si>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</si>
  <si>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</si>
  <si>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</si>
  <si>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</si>
  <si>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</si>
  <si>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</si>
  <si>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</si>
  <si>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</si>
  <si>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</si>
  <si>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</si>
  <si>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</si>
  <si>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</si>
  <si>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</si>
  <si>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</si>
  <si>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</si>
  <si>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</si>
  <si>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</si>
  <si>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</si>
  <si>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</si>
  <si>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</si>
  <si>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</si>
  <si>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</si>
  <si>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</si>
  <si>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</si>
  <si>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</si>
  <si>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</si>
  <si>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</si>
  <si>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</si>
  <si>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</si>
  <si>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</si>
  <si>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</si>
  <si>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</si>
  <si>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</si>
  <si>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</si>
  <si>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</si>
  <si>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</si>
  <si>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</si>
  <si>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</si>
  <si>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</si>
  <si>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</si>
  <si>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</si>
  <si>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</si>
  <si>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</si>
  <si>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</si>
  <si>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</si>
  <si>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</si>
  <si>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</si>
  <si>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</si>
  <si>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</si>
  <si>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</si>
  <si>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</si>
  <si>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</si>
  <si>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</si>
  <si>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</si>
  <si>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</si>
  <si>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</si>
  <si>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</si>
  <si>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</si>
  <si>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</si>
  <si>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</si>
  <si>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</si>
  <si>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</si>
  <si>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</si>
  <si>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</si>
  <si>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</si>
  <si>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</si>
  <si>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</si>
  <si>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</si>
  <si>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</si>
  <si>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</si>
  <si>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</si>
  <si>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</si>
  <si>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</si>
  <si>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</si>
  <si>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</si>
  <si>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</si>
  <si>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</si>
  <si>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</si>
  <si>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</si>
  <si>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</si>
  <si>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</si>
  <si>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</si>
  <si>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</si>
  <si>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</si>
  <si>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</si>
  <si>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</si>
  <si>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</si>
  <si>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</si>
  <si>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</si>
  <si>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</si>
  <si>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</si>
  <si>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</si>
  <si>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</si>
  <si>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</si>
  <si>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</si>
  <si>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</si>
  <si>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</si>
  <si>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</si>
  <si>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</si>
  <si>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</si>
  <si>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</si>
  <si>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</si>
  <si>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</si>
  <si>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</si>
  <si>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</si>
  <si>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</si>
  <si>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</si>
  <si>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</si>
  <si>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</si>
  <si>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</si>
  <si>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</si>
  <si>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</si>
  <si>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</si>
  <si>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</si>
  <si>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</si>
  <si>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</si>
  <si>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</si>
  <si>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</si>
  <si>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</si>
  <si>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</si>
  <si>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</si>
  <si>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</si>
  <si>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</si>
  <si>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</si>
  <si>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</si>
  <si>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</si>
  <si>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</si>
  <si>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</si>
  <si>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</si>
  <si>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</si>
  <si>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</si>
  <si>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</si>
  <si>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</si>
  <si>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</si>
  <si>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</si>
  <si>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</si>
  <si>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</si>
  <si>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</si>
  <si>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</si>
  <si>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</si>
  <si>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</si>
  <si>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</si>
  <si>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</si>
  <si>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</si>
  <si>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</si>
  <si>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</si>
  <si>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</si>
  <si>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</si>
  <si>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</si>
  <si>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</si>
  <si>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</si>
  <si>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</si>
  <si>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</si>
  <si>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</si>
  <si>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</si>
  <si>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</si>
  <si>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</si>
  <si>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</si>
  <si>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</si>
  <si>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</si>
  <si>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</si>
  <si>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</si>
  <si>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</si>
  <si>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</si>
  <si>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</si>
  <si>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</si>
  <si>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</si>
  <si>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</si>
  <si>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</si>
  <si>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</si>
  <si>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</si>
  <si>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</si>
  <si>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</si>
  <si>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</si>
  <si>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</si>
  <si>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</si>
  <si>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</si>
  <si>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</si>
  <si>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</si>
  <si>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</si>
  <si>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</si>
  <si>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</si>
  <si>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</si>
  <si>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</si>
  <si>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</si>
  <si>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</si>
  <si>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</si>
  <si>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</si>
  <si>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</si>
  <si>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</si>
  <si>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</si>
  <si>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</si>
  <si>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</si>
  <si>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</si>
  <si>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</si>
  <si>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</si>
  <si>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</si>
  <si>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</si>
  <si>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</si>
  <si>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</si>
  <si>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</si>
  <si>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</si>
  <si>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</si>
  <si>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</si>
  <si>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</si>
  <si>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</si>
  <si>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</si>
  <si>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</si>
  <si>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</si>
  <si>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</si>
  <si>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</si>
  <si>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</si>
  <si>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</si>
  <si>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</si>
  <si>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</si>
  <si>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</si>
  <si>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</si>
  <si>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</si>
  <si>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</si>
  <si>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</si>
  <si>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</si>
  <si>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</si>
  <si>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</si>
  <si>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</si>
  <si>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</si>
  <si>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</si>
  <si>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</si>
  <si>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</si>
  <si>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</si>
  <si>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</si>
  <si>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</si>
  <si>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</si>
  <si>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</si>
  <si>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</si>
  <si>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</si>
  <si>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</si>
  <si>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</si>
  <si>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</si>
  <si>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</si>
  <si>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</si>
  <si>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</si>
  <si>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</si>
  <si>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</si>
  <si>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</si>
  <si>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</si>
  <si>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</si>
  <si>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</si>
  <si>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</si>
  <si>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</si>
  <si>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</si>
  <si>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</si>
  <si>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</si>
  <si>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</si>
  <si>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</si>
  <si>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</si>
  <si>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</si>
  <si>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</si>
  <si>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</si>
  <si>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</si>
  <si>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</si>
  <si>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</si>
  <si>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</si>
  <si>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</si>
  <si>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</si>
  <si>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</si>
  <si>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</si>
  <si>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</si>
  <si>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</si>
  <si>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</si>
  <si>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</si>
  <si>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</si>
  <si>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</si>
  <si>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</si>
  <si>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</si>
  <si>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</si>
  <si>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</si>
  <si>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</si>
  <si>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</si>
  <si>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</si>
  <si>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</si>
  <si>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</si>
  <si>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</si>
  <si>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</si>
  <si>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</si>
  <si>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</si>
  <si>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</si>
  <si>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</si>
  <si>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</si>
  <si>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</si>
  <si>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</si>
  <si>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</si>
  <si>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</si>
  <si>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</si>
  <si>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</si>
  <si>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</si>
  <si>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</si>
  <si>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</si>
  <si>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</si>
  <si>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</si>
  <si>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</si>
  <si>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</si>
  <si>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</si>
  <si>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</si>
  <si>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</si>
  <si>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</si>
  <si>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</si>
  <si>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</si>
  <si>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</si>
  <si>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</si>
  <si>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</si>
  <si>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</si>
  <si>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</si>
  <si>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</si>
  <si>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</si>
  <si>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</si>
  <si>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</si>
  <si>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</si>
  <si>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</si>
  <si>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</si>
  <si>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</si>
  <si>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</si>
  <si>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</si>
  <si>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</si>
  <si>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</si>
  <si>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</si>
  <si>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</si>
  <si>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</si>
  <si>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</si>
  <si>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</si>
  <si>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</si>
  <si>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</si>
  <si>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</si>
  <si>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</si>
  <si>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</si>
  <si>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</si>
  <si>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</si>
  <si>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</si>
  <si>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</si>
  <si>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</si>
  <si>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</si>
  <si>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</si>
  <si>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</si>
  <si>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</si>
  <si>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</si>
  <si>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</si>
  <si>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</si>
  <si>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</si>
  <si>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</si>
  <si>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</si>
  <si>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</si>
  <si>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</si>
  <si>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</si>
  <si>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</si>
  <si>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</si>
  <si>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</si>
  <si>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</si>
  <si>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</si>
  <si>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</si>
  <si>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</si>
  <si>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</si>
  <si>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</si>
  <si>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</si>
  <si>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</si>
  <si>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</si>
  <si>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</si>
  <si>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</si>
  <si>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</si>
  <si>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</si>
  <si>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</si>
  <si>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</si>
  <si>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</si>
  <si>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</si>
  <si>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</si>
  <si>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</si>
  <si>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</si>
  <si>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</si>
  <si>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</si>
  <si>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</si>
  <si>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</si>
  <si>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</si>
  <si>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</si>
  <si>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</si>
  <si>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</si>
  <si>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</si>
  <si>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</si>
  <si>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</si>
  <si>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</si>
  <si>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</si>
  <si>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</si>
  <si>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</si>
  <si>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</si>
  <si>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</si>
  <si>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</si>
  <si>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</si>
  <si>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</si>
  <si>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</si>
  <si>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</si>
  <si>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</si>
  <si>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</si>
  <si>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</si>
  <si>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</si>
  <si>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</si>
  <si>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</si>
  <si>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</si>
  <si>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</si>
  <si>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</si>
  <si>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</si>
  <si>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</si>
  <si>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</si>
  <si>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</si>
  <si>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</si>
  <si>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</si>
  <si>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</si>
  <si>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</si>
  <si>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</si>
  <si>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</si>
  <si>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</si>
  <si>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</si>
  <si>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</si>
  <si>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</si>
  <si>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</si>
  <si>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</si>
  <si>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</si>
  <si>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</si>
  <si>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</si>
  <si>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</si>
  <si>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</si>
  <si>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</si>
  <si>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</si>
  <si>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</si>
  <si>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</si>
  <si>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</si>
  <si>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</si>
  <si>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</si>
  <si>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</si>
  <si>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</si>
  <si>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</si>
  <si>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</si>
  <si>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</si>
  <si>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</si>
  <si>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</si>
  <si>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</si>
  <si>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</si>
  <si>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</si>
  <si>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</si>
  <si>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</si>
  <si>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</si>
  <si>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</si>
  <si>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</si>
  <si>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</si>
  <si>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</si>
  <si>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</si>
  <si>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</si>
  <si>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</si>
  <si>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</si>
  <si>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</si>
  <si>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</si>
  <si>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</si>
  <si>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</si>
  <si>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</si>
  <si>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</si>
  <si>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</si>
  <si>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</si>
  <si>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</si>
  <si>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</si>
  <si>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</si>
  <si>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</si>
  <si>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</si>
  <si>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</si>
  <si>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</si>
  <si>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</si>
  <si>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</si>
  <si>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</si>
  <si>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</si>
  <si>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</si>
  <si>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</si>
  <si>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</si>
  <si>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</si>
  <si>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</si>
  <si>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</si>
  <si>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</si>
  <si>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</si>
  <si>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</si>
  <si>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</si>
  <si>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</si>
  <si>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</si>
  <si>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</si>
  <si>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</si>
  <si>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</si>
  <si>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</si>
  <si>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</si>
  <si>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</si>
  <si>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</si>
  <si>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</si>
  <si>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</si>
  <si>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</si>
  <si>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</si>
  <si>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</si>
  <si>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</si>
  <si>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</si>
  <si>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</si>
  <si>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</si>
  <si>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</si>
  <si>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</si>
  <si>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</si>
  <si>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</si>
  <si>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</si>
  <si>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</si>
  <si>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</si>
  <si>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</si>
  <si>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</si>
  <si>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</si>
  <si>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</si>
  <si>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</si>
  <si>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</si>
  <si>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</si>
  <si>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</si>
  <si>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</si>
  <si>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</si>
  <si>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</si>
  <si>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</si>
  <si>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</si>
  <si>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</si>
  <si>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</si>
  <si>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</si>
  <si>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</si>
  <si>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</si>
  <si>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</si>
  <si>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</si>
  <si>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</si>
  <si>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</si>
  <si>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</si>
  <si>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</si>
  <si>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</si>
  <si>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</si>
  <si>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</si>
  <si>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</si>
  <si>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</si>
  <si>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</si>
  <si>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</si>
  <si>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</si>
  <si>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</si>
  <si>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</si>
  <si>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</si>
  <si>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</si>
  <si>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</si>
  <si>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</si>
  <si>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</si>
  <si>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</si>
  <si>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</si>
  <si>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</si>
  <si>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</si>
  <si>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</si>
  <si>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</si>
  <si>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</si>
  <si>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</si>
  <si>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</si>
  <si>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</si>
  <si>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</si>
  <si>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</si>
  <si>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</si>
  <si>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</si>
  <si>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</si>
  <si>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</si>
  <si>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</si>
  <si>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</si>
  <si>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</si>
  <si>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</si>
  <si>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</si>
  <si>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</si>
  <si>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</si>
  <si>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</si>
  <si>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</si>
  <si>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</si>
  <si>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</si>
  <si>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</si>
  <si>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</si>
  <si>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</si>
  <si>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</si>
  <si>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</si>
  <si>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</si>
  <si>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</si>
  <si>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</si>
  <si>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</si>
  <si>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</si>
  <si>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</si>
  <si>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</si>
  <si>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</si>
  <si>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</si>
  <si>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</si>
  <si>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</si>
  <si>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</si>
  <si>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</si>
  <si>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</si>
  <si>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</si>
  <si>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</si>
  <si>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</si>
  <si>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</si>
  <si>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</si>
  <si>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</si>
  <si>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</si>
  <si>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</si>
  <si>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</si>
  <si>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</si>
  <si>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</si>
  <si>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</si>
  <si>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</si>
  <si>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</si>
  <si>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</si>
  <si>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</si>
  <si>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</si>
  <si>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</si>
  <si>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</si>
  <si>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</si>
  <si>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</si>
  <si>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</si>
  <si>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</si>
  <si>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</si>
  <si>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</si>
  <si>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</si>
  <si>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</si>
  <si>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</si>
  <si>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</si>
  <si>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</si>
  <si>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</si>
  <si>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</si>
  <si>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</si>
  <si>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</si>
  <si>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</si>
  <si>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</si>
  <si>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</si>
  <si>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</si>
  <si>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</si>
  <si>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</si>
  <si>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</si>
  <si>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</si>
  <si>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</si>
  <si>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</si>
  <si>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</si>
  <si>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</si>
  <si>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</si>
  <si>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</si>
  <si>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</si>
  <si>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</si>
  <si>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</si>
  <si>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</si>
  <si>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</si>
  <si>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</si>
  <si>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</si>
  <si>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</si>
  <si>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</si>
  <si>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</si>
  <si>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</si>
  <si>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</si>
  <si>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</si>
  <si>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</si>
  <si>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</si>
  <si>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</si>
  <si>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</si>
  <si>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</si>
  <si>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</si>
  <si>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</si>
  <si>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</si>
  <si>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</si>
  <si>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</si>
  <si>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</si>
  <si>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</si>
  <si>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</si>
  <si>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</si>
  <si>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</si>
  <si>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</si>
  <si>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</si>
  <si>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</si>
  <si>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</si>
  <si>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</si>
  <si>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</si>
  <si>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</si>
  <si>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</si>
  <si>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</si>
  <si>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</si>
  <si>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</si>
  <si>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</si>
  <si>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</si>
  <si>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</si>
  <si>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</si>
  <si>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</si>
  <si>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</si>
  <si>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</si>
  <si>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</si>
  <si>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</si>
  <si>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</si>
  <si>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</si>
  <si>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</si>
  <si>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</si>
  <si>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</si>
  <si>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</si>
  <si>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</si>
  <si>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</si>
  <si>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</si>
  <si>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</si>
  <si>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</si>
  <si>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</si>
  <si>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</si>
  <si>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</si>
  <si>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</si>
  <si>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</si>
  <si>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</si>
  <si>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</si>
  <si>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</si>
  <si>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</si>
  <si>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</si>
  <si>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</si>
  <si>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</si>
  <si>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</si>
  <si>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</si>
  <si>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</si>
  <si>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</si>
  <si>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</si>
  <si>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</si>
  <si>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</si>
  <si>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</si>
  <si>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</si>
  <si>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</si>
  <si>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</si>
  <si>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</si>
  <si>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</si>
  <si>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</si>
  <si>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</si>
  <si>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</si>
  <si>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</si>
  <si>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</si>
  <si>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</si>
  <si>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</si>
  <si>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</si>
  <si>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</si>
  <si>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</si>
  <si>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</si>
  <si>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</si>
  <si>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</si>
  <si>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</si>
  <si>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</si>
  <si>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</si>
  <si>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</si>
  <si>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</si>
  <si>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</si>
  <si>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</si>
  <si>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</si>
  <si>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</si>
  <si>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</si>
  <si>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</si>
  <si>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</si>
  <si>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</si>
  <si>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</si>
  <si>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</si>
  <si>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</si>
  <si>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</si>
  <si>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</si>
  <si>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</si>
  <si>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</si>
  <si>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</si>
  <si>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</si>
  <si>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</si>
  <si>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</si>
  <si>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</si>
  <si>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</si>
  <si>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</si>
  <si>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</si>
  <si>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</si>
  <si>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</si>
  <si>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</si>
  <si>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</si>
  <si>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</si>
  <si>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</si>
  <si>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</si>
  <si>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</si>
  <si>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</si>
  <si>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</si>
  <si>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</si>
  <si>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</si>
  <si>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</si>
  <si>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</si>
  <si>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</si>
  <si>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</si>
  <si>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</si>
  <si>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</si>
  <si>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</si>
  <si>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</si>
  <si>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</si>
  <si>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</si>
  <si>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</si>
  <si>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</si>
  <si>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</si>
  <si>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</si>
  <si>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</si>
  <si>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</si>
  <si>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</si>
  <si>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</si>
  <si>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</si>
  <si>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</si>
  <si>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</si>
  <si>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</si>
  <si>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</si>
  <si>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</si>
  <si>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</si>
  <si>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</si>
  <si>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</si>
  <si>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</si>
  <si>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</si>
  <si>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</si>
  <si>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</si>
  <si>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</si>
  <si>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</si>
  <si>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</si>
  <si>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</si>
  <si>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</si>
  <si>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</si>
  <si>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</si>
  <si>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</si>
  <si>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</si>
  <si>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</si>
  <si>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</si>
  <si>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</si>
  <si>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</si>
  <si>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</si>
  <si>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</si>
  <si>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</si>
  <si>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</si>
  <si>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</si>
  <si>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</si>
  <si>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</si>
  <si>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</si>
  <si>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</si>
  <si>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</si>
  <si>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</si>
  <si>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</si>
  <si>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</si>
  <si>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</si>
  <si>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</si>
  <si>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</si>
  <si>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</si>
  <si>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</si>
  <si>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</si>
  <si>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</si>
  <si>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</si>
  <si>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</si>
  <si>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</si>
  <si>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</si>
  <si>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</si>
  <si>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</si>
  <si>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</si>
  <si>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</si>
  <si>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</si>
  <si>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</si>
  <si>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</si>
  <si>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</si>
  <si>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</si>
  <si>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</si>
  <si>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</si>
  <si>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</si>
  <si>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</si>
  <si>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</si>
  <si>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</si>
  <si>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</si>
  <si>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</si>
  <si>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</si>
  <si>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</si>
  <si>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</si>
  <si>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</si>
  <si>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</si>
  <si>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</si>
  <si>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</si>
  <si>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</si>
  <si>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</si>
  <si>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</si>
  <si>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</si>
  <si>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</si>
  <si>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</si>
  <si>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</si>
  <si>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</si>
  <si>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</si>
  <si>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</si>
  <si>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</si>
  <si>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</si>
  <si>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</si>
  <si>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</si>
  <si>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</si>
  <si>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</si>
  <si>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</si>
  <si>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</si>
  <si>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</si>
  <si>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</si>
  <si>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</si>
  <si>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</si>
  <si>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</si>
  <si>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</si>
  <si>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</si>
  <si>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</si>
  <si>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</si>
  <si>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</si>
  <si>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</si>
  <si>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</si>
  <si>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</si>
  <si>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</si>
  <si>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</si>
  <si>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</si>
  <si>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</si>
  <si>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</si>
  <si>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</si>
  <si>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</si>
  <si>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</si>
  <si>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</si>
  <si>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</si>
  <si>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</si>
  <si>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</si>
  <si>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</si>
  <si>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</si>
  <si>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</si>
  <si>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</si>
  <si>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</si>
  <si>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</si>
  <si>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</si>
  <si>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</si>
  <si>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</si>
  <si>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</si>
  <si>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</si>
  <si>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</si>
  <si>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</si>
  <si>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</si>
  <si>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</si>
  <si>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</si>
  <si>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</si>
  <si>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</si>
  <si>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</si>
  <si>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</si>
  <si>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</si>
  <si>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</si>
  <si>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</si>
  <si>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</si>
  <si>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</si>
  <si>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</si>
  <si>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</si>
  <si>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</si>
  <si>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</si>
  <si>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</si>
  <si>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</si>
  <si>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</si>
  <si>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</si>
  <si>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</si>
  <si>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</si>
  <si>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</si>
  <si>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</si>
  <si>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</si>
  <si>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</si>
  <si>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</si>
  <si>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</si>
  <si>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</si>
  <si>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</si>
  <si>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</si>
  <si>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</si>
  <si>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</si>
  <si>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</si>
  <si>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</si>
  <si>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</si>
  <si>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</si>
  <si>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</si>
  <si>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</si>
  <si>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</si>
  <si>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</si>
  <si>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</si>
  <si>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</si>
  <si>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</si>
  <si>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</si>
  <si>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</si>
  <si>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</si>
  <si>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</si>
  <si>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</si>
  <si>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</si>
  <si>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</si>
  <si>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</si>
  <si>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</si>
  <si>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</si>
  <si>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</si>
  <si>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</si>
  <si>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</si>
  <si>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</si>
  <si>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</si>
  <si>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</si>
  <si>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</si>
  <si>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</si>
  <si>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</si>
  <si>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</si>
  <si>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</si>
  <si>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</si>
  <si>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</si>
  <si>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</si>
  <si>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</si>
  <si>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</si>
  <si>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</si>
  <si>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</si>
  <si>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</si>
  <si>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</si>
  <si>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</si>
  <si>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</si>
  <si>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</si>
  <si>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</si>
  <si>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</si>
  <si>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</si>
  <si>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</si>
  <si>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</si>
  <si>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</si>
  <si>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</si>
  <si>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</si>
  <si>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</si>
  <si>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</si>
  <si>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</si>
  <si>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</si>
  <si>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</si>
  <si>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</si>
  <si>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</si>
  <si>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</si>
  <si>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</si>
  <si>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</si>
  <si>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</si>
  <si>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</si>
  <si>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</si>
  <si>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</si>
  <si>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</si>
  <si>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</si>
  <si>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</si>
  <si>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</si>
  <si>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</si>
  <si>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</si>
  <si>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</si>
  <si>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</si>
  <si>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</si>
  <si>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</si>
  <si>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</si>
  <si>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</si>
  <si>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</si>
  <si>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</si>
  <si>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</si>
  <si>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</si>
  <si>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</si>
  <si>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</si>
  <si>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</si>
  <si>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</si>
  <si>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</si>
  <si>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</si>
  <si>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</si>
  <si>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</si>
  <si>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</si>
  <si>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</si>
  <si>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</si>
  <si>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</si>
  <si>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</si>
  <si>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</si>
  <si>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</si>
  <si>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</si>
  <si>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</si>
  <si>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</si>
  <si>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</si>
  <si>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</si>
  <si>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</si>
  <si>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</si>
  <si>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</si>
  <si>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</si>
  <si>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</si>
  <si>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</si>
  <si>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</si>
  <si>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</si>
  <si>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</si>
  <si>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</si>
  <si>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</si>
  <si>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</si>
  <si>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</si>
  <si>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</si>
  <si>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</si>
  <si>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</si>
  <si>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</si>
  <si>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</si>
  <si>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</si>
  <si>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</si>
  <si>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</si>
  <si>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</si>
  <si>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</si>
  <si>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</si>
  <si>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</si>
  <si>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</si>
  <si>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</si>
  <si>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</si>
  <si>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</si>
  <si>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</si>
  <si>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</si>
  <si>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</si>
  <si>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</si>
  <si>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</si>
  <si>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</si>
  <si>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</si>
  <si>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</si>
  <si>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</si>
  <si>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</si>
  <si>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</si>
  <si>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</si>
  <si>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</si>
  <si>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</si>
  <si>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</si>
  <si>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</si>
  <si>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</si>
  <si>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</si>
  <si>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</si>
  <si>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</si>
  <si>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</si>
  <si>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</si>
  <si>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</si>
  <si>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</si>
  <si>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</si>
  <si>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</si>
  <si>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</si>
  <si>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</si>
  <si>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</si>
  <si>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</si>
  <si>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</si>
  <si>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</si>
  <si>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</si>
  <si>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</si>
  <si>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</si>
  <si>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</si>
  <si>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</si>
  <si>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</si>
  <si>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</si>
  <si>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</si>
  <si>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</si>
  <si>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</si>
  <si>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</si>
  <si>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</si>
  <si>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</si>
  <si>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</si>
  <si>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</si>
  <si>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</si>
  <si>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</si>
  <si>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</si>
  <si>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</si>
  <si>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</si>
  <si>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</si>
  <si>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</si>
  <si>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</si>
  <si>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</si>
  <si>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</si>
  <si>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</si>
  <si>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</si>
  <si>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</si>
  <si>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</si>
  <si>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</si>
  <si>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</si>
  <si>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</si>
  <si>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</si>
  <si>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</si>
  <si>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</si>
  <si>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</si>
  <si>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</si>
  <si>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</si>
  <si>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</si>
  <si>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</si>
  <si>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</si>
  <si>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</si>
  <si>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</si>
  <si>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</si>
  <si>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</si>
  <si>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</si>
  <si>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</si>
  <si>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</si>
  <si>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</si>
  <si>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</si>
  <si>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</si>
  <si>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</si>
  <si>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</si>
  <si>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</si>
  <si>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</si>
  <si>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</si>
  <si>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</si>
  <si>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</si>
  <si>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</si>
  <si>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</si>
  <si>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</si>
  <si>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</si>
  <si>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</si>
  <si>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</si>
  <si>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</si>
  <si>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</si>
  <si>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</si>
  <si>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</si>
  <si>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</si>
  <si>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</si>
  <si>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</si>
  <si>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</si>
  <si>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</si>
  <si>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</si>
  <si>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</si>
  <si>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</si>
  <si>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</si>
  <si>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</si>
  <si>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</si>
  <si>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</si>
  <si>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</si>
  <si>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</si>
  <si>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</si>
  <si>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</si>
  <si>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</si>
  <si>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</si>
  <si>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</si>
  <si>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</si>
  <si>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</si>
  <si>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</si>
  <si>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</si>
  <si>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</si>
  <si>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</si>
  <si>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</si>
  <si>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</si>
  <si>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</si>
  <si>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</si>
  <si>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</si>
  <si>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</si>
  <si>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</si>
  <si>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</si>
  <si>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</si>
  <si>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</si>
  <si>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</si>
  <si>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</si>
  <si>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</si>
  <si>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</si>
  <si>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</si>
  <si>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</si>
  <si>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</si>
  <si>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</si>
  <si>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</si>
  <si>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</si>
  <si>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</si>
  <si>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</si>
  <si>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</si>
  <si>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</si>
  <si>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</si>
  <si>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</si>
  <si>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</si>
  <si>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</si>
  <si>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</si>
  <si>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</si>
  <si>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</si>
  <si>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</si>
  <si>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</si>
  <si>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</si>
  <si>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</si>
  <si>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</si>
  <si>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</si>
  <si>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</si>
  <si>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</si>
  <si>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</si>
  <si>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</si>
  <si>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</si>
  <si>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</si>
  <si>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</si>
  <si>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</si>
  <si>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</si>
  <si>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</si>
  <si>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</si>
  <si>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</si>
  <si>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</si>
  <si>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</si>
  <si>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</si>
  <si>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</si>
  <si>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</si>
  <si>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</si>
  <si>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</si>
  <si>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</si>
  <si>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</si>
  <si>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</si>
  <si>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</si>
  <si>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</si>
  <si>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</si>
  <si>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</si>
  <si>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</si>
  <si>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</si>
  <si>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</si>
  <si>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</si>
  <si>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</si>
  <si>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</si>
  <si>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</si>
  <si>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</si>
  <si>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</si>
  <si>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</si>
  <si>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</si>
  <si>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</si>
  <si>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</si>
  <si>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</si>
  <si>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</si>
  <si>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</si>
  <si>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</si>
  <si>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</si>
  <si>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</si>
  <si>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</si>
  <si>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</si>
  <si>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</si>
  <si>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</si>
  <si>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</si>
  <si>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</si>
  <si>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</si>
  <si>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</si>
  <si>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</si>
  <si>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</si>
  <si>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</si>
  <si>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</si>
  <si>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</si>
  <si>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</si>
  <si>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</si>
  <si>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</si>
  <si>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</si>
  <si>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</si>
  <si>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</si>
  <si>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</si>
  <si>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</si>
  <si>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</si>
  <si>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</si>
  <si>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</si>
  <si>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</si>
  <si>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</si>
  <si>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</si>
  <si>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</si>
  <si>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</si>
  <si>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</si>
  <si>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</si>
  <si>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</si>
  <si>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</si>
  <si>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</si>
  <si>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</si>
  <si>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</si>
  <si>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</si>
  <si>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</si>
  <si>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</si>
  <si>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</si>
  <si>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</si>
  <si>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</si>
  <si>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</si>
  <si>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</si>
  <si>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</si>
  <si>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</si>
  <si>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</si>
  <si>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</si>
  <si>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</si>
  <si>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</si>
  <si>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</si>
  <si>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</si>
  <si>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</si>
  <si>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</si>
  <si>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</si>
  <si>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</si>
  <si>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</si>
  <si>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</si>
  <si>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</si>
  <si>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</si>
  <si>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</si>
  <si>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</si>
  <si>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</si>
  <si>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</si>
  <si>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</si>
  <si>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</si>
  <si>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</si>
  <si>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</si>
  <si>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</si>
  <si>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</si>
  <si>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</si>
  <si>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</si>
  <si>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</si>
  <si>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</si>
  <si>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</si>
  <si>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</si>
  <si>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</si>
  <si>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</si>
  <si>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</si>
  <si>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</si>
  <si>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</si>
  <si>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</si>
  <si>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</si>
  <si>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</si>
  <si>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</si>
  <si>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</si>
  <si>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</si>
  <si>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</si>
  <si>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</si>
  <si>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</si>
  <si>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</si>
  <si>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</si>
  <si>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</si>
  <si>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</si>
  <si>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</si>
  <si>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</si>
  <si>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</si>
  <si>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</si>
  <si>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</si>
  <si>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</si>
  <si>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</si>
  <si>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</si>
  <si>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</si>
  <si>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</si>
  <si>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</si>
  <si>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</si>
  <si>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</si>
  <si>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</si>
  <si>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</si>
  <si>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</si>
  <si>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</si>
  <si>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</si>
  <si>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</si>
  <si>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</si>
  <si>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</si>
  <si>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</si>
  <si>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</si>
  <si>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</si>
  <si>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</si>
  <si>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</si>
  <si>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</si>
  <si>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</si>
  <si>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</si>
  <si>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</si>
  <si>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</si>
  <si>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</si>
  <si>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</si>
  <si>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</si>
  <si>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</si>
  <si>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</si>
  <si>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</si>
  <si>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</si>
  <si>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</si>
  <si>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</si>
  <si>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</si>
  <si>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</si>
  <si>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</si>
  <si>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</si>
  <si>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</si>
  <si>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</si>
  <si>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</si>
  <si>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</si>
  <si>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</si>
  <si>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</si>
  <si>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</si>
  <si>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</si>
  <si>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</si>
  <si>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</si>
  <si>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</si>
  <si>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</si>
  <si>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</si>
  <si>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</si>
  <si>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</si>
  <si>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</si>
  <si>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</si>
  <si>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</si>
  <si>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</si>
  <si>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</si>
  <si>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</si>
  <si>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</si>
  <si>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</si>
  <si>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</si>
  <si>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</si>
  <si>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</si>
  <si>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</si>
  <si>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</si>
  <si>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</si>
  <si>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</si>
  <si>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</si>
  <si>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</si>
  <si>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</si>
  <si>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</si>
  <si>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</si>
  <si>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</si>
  <si>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</si>
  <si>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</si>
  <si>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</si>
  <si>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</si>
  <si>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</si>
  <si>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</si>
  <si>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</si>
  <si>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</si>
  <si>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</si>
  <si>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</si>
  <si>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</si>
  <si>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</si>
  <si>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</si>
  <si>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</si>
  <si>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</si>
  <si>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</si>
  <si>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</si>
  <si>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</si>
  <si>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</si>
  <si>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</si>
  <si>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</si>
  <si>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</si>
  <si>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</si>
  <si>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</si>
  <si>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</si>
  <si>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</si>
  <si>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</si>
  <si>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</si>
  <si>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</si>
  <si>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</si>
  <si>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</si>
  <si>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</si>
  <si>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</si>
  <si>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</si>
  <si>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</si>
  <si>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</si>
  <si>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</si>
  <si>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</si>
  <si>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</si>
  <si>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</si>
  <si>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</si>
  <si>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</si>
  <si>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</si>
  <si>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</si>
  <si>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</si>
  <si>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</si>
  <si>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</si>
  <si>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</si>
  <si>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</si>
  <si>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</si>
  <si>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</si>
  <si>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</si>
  <si>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</si>
  <si>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</si>
  <si>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</si>
  <si>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</si>
  <si>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</si>
  <si>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</si>
  <si>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</si>
  <si>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</si>
  <si>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</si>
  <si>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</si>
  <si>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</si>
  <si>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</si>
  <si>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</si>
  <si>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</si>
  <si>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</si>
  <si>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</si>
  <si>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</si>
  <si>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</si>
  <si>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</si>
  <si>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</si>
  <si>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</si>
  <si>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</si>
  <si>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</si>
  <si>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</si>
  <si>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</si>
  <si>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</si>
  <si>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</si>
  <si>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</si>
  <si>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</si>
  <si>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</si>
  <si>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</si>
  <si>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</si>
  <si>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</si>
  <si>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</si>
  <si>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</si>
  <si>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</si>
  <si>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</si>
  <si>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</si>
  <si>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</si>
  <si>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</si>
  <si>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</si>
  <si>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</si>
  <si>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</si>
  <si>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</si>
  <si>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</si>
  <si>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</si>
  <si>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</si>
  <si>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</si>
  <si>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</si>
  <si>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</si>
  <si>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</si>
  <si>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</si>
  <si>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</si>
  <si>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</si>
  <si>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</si>
  <si>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</si>
  <si>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</si>
  <si>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</si>
  <si>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</si>
  <si>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</si>
  <si>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</si>
  <si>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</si>
  <si>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</si>
  <si>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</si>
  <si>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</si>
  <si>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</si>
  <si>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</si>
  <si>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</si>
  <si>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</si>
  <si>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</si>
  <si>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</si>
  <si>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</si>
  <si>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</si>
  <si>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</si>
  <si>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</si>
  <si>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</si>
  <si>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</si>
  <si>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</si>
  <si>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</si>
  <si>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</si>
  <si>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</si>
  <si>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</si>
  <si>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</si>
  <si>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</si>
  <si>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</si>
  <si>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</si>
  <si>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</si>
  <si>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</si>
  <si>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</si>
  <si>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</si>
  <si>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</si>
  <si>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</si>
  <si>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</si>
  <si>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</si>
  <si>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</si>
  <si>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</si>
  <si>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</si>
  <si>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</si>
  <si>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</si>
  <si>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</si>
  <si>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</si>
  <si>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</si>
  <si>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</si>
  <si>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</si>
  <si>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</si>
  <si>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</si>
  <si>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</si>
  <si>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</si>
  <si>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</si>
  <si>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</si>
  <si>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</si>
  <si>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</si>
  <si>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</si>
  <si>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</si>
  <si>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</si>
  <si>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</si>
  <si>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</si>
  <si>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</si>
  <si>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</si>
  <si>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</si>
  <si>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</si>
  <si>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</si>
  <si>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</si>
  <si>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</si>
  <si>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</si>
  <si>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</si>
  <si>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</si>
  <si>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</si>
  <si>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</si>
  <si>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</si>
  <si>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</si>
  <si>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</si>
  <si>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</si>
  <si>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</si>
  <si>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</si>
  <si>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</si>
  <si>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</si>
  <si>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</si>
  <si>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</si>
  <si>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</si>
  <si>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</si>
  <si>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</si>
  <si>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</si>
  <si>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</si>
  <si>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</si>
  <si>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</si>
  <si>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</si>
  <si>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</si>
  <si>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</si>
  <si>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</si>
  <si>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</si>
  <si>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</si>
  <si>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</si>
  <si>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</si>
  <si>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</si>
  <si>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</si>
  <si>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</si>
  <si>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</si>
  <si>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</si>
  <si>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</si>
  <si>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</si>
  <si>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</si>
  <si>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</si>
  <si>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</si>
  <si>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</si>
  <si>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</si>
  <si>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</si>
  <si>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</si>
  <si>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</si>
  <si>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</si>
  <si>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</si>
  <si>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</si>
  <si>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</si>
  <si>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</si>
  <si>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</si>
  <si>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</si>
  <si>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</si>
  <si>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</si>
  <si>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</si>
  <si>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</si>
  <si>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</si>
  <si>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</si>
  <si>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</si>
  <si>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</si>
  <si>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</si>
  <si>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</si>
  <si>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</si>
  <si>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</si>
  <si>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</si>
  <si>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</si>
  <si>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</si>
  <si>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</si>
  <si>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</si>
  <si>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</si>
  <si>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</si>
  <si>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</si>
  <si>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</si>
  <si>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</si>
  <si>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</si>
  <si>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</si>
  <si>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</si>
  <si>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</si>
  <si>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</si>
  <si>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</si>
  <si>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</si>
  <si>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</si>
  <si>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</si>
  <si>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</si>
  <si>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</si>
  <si>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</si>
  <si>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</si>
  <si>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</si>
  <si>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</si>
  <si>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</si>
  <si>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</si>
  <si>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</si>
  <si>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</si>
  <si>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</si>
  <si>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</si>
  <si>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</si>
  <si>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</si>
  <si>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</si>
  <si>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</si>
  <si>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</si>
  <si>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</si>
  <si>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</si>
  <si>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</si>
  <si>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</si>
  <si>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</si>
  <si>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</si>
  <si>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</si>
  <si>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</si>
  <si>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</si>
  <si>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</si>
  <si>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</si>
  <si>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</si>
  <si>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</si>
  <si>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</si>
  <si>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</si>
  <si>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</si>
  <si>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</si>
  <si>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</si>
  <si>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</si>
  <si>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</si>
  <si>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</si>
  <si>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</si>
  <si>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</si>
  <si>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</si>
  <si>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</si>
  <si>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</si>
  <si>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</si>
  <si>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</si>
  <si>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</si>
  <si>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</si>
  <si>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</si>
  <si>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</si>
  <si>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</si>
  <si>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</si>
  <si>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</si>
  <si>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</si>
  <si>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</si>
  <si>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</si>
  <si>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</si>
  <si>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</si>
  <si>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</si>
  <si>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</si>
  <si>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</si>
  <si>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</si>
  <si>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</si>
  <si>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</si>
  <si>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</si>
  <si>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</si>
  <si>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</si>
  <si>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</si>
  <si>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</si>
  <si>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</si>
  <si>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</si>
  <si>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</si>
  <si>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</si>
  <si>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</si>
  <si>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</si>
  <si>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</si>
  <si>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</si>
  <si>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</si>
  <si>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</si>
  <si>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</si>
  <si>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</si>
  <si>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</si>
  <si>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</si>
  <si>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</si>
  <si>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</si>
  <si>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</si>
  <si>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</si>
  <si>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</si>
  <si>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</si>
  <si>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</si>
  <si>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</si>
  <si>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</si>
  <si>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</si>
  <si>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</si>
  <si>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</si>
  <si>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</si>
  <si>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</si>
  <si>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</si>
  <si>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</si>
  <si>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</si>
  <si>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</si>
  <si>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</si>
  <si>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</si>
  <si>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</si>
  <si>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</si>
  <si>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</si>
  <si>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</si>
  <si>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</si>
  <si>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</si>
  <si>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</si>
  <si>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</si>
  <si>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</si>
  <si>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</si>
  <si>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</si>
  <si>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</si>
  <si>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</si>
  <si>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</si>
  <si>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</si>
  <si>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</si>
  <si>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</si>
  <si>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</si>
  <si>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</si>
  <si>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</si>
  <si>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</si>
  <si>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</si>
  <si>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</si>
  <si>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</si>
  <si>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</si>
  <si>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</si>
  <si>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</si>
  <si>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</si>
  <si>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</si>
  <si>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</si>
  <si>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</si>
  <si>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</si>
  <si>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</si>
  <si>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</si>
  <si>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</si>
  <si>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</si>
  <si>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</si>
  <si>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</si>
  <si>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</si>
  <si>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</si>
  <si>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</si>
  <si>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</si>
  <si>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</si>
  <si>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</si>
  <si>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</si>
  <si>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</si>
  <si>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</si>
  <si>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</si>
  <si>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</si>
  <si>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</si>
  <si>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</si>
  <si>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</si>
  <si>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</si>
  <si>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</si>
  <si>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</si>
  <si>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</si>
  <si>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</si>
  <si>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</si>
  <si>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</si>
  <si>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</si>
  <si>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</si>
  <si>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</si>
  <si>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</si>
  <si>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</si>
  <si>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</si>
  <si>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</si>
  <si>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</si>
  <si>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</si>
  <si>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</si>
  <si>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</si>
  <si>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</si>
  <si>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</si>
  <si>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</si>
  <si>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</si>
  <si>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</si>
  <si>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</si>
  <si>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</si>
  <si>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</si>
  <si>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</si>
  <si>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</si>
  <si>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</si>
  <si>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</si>
  <si>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</si>
  <si>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</si>
  <si>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</si>
  <si>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</si>
  <si>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</si>
  <si>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</si>
  <si>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</si>
  <si>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</si>
  <si>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</si>
  <si>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</si>
  <si>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</si>
  <si>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</si>
  <si>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</si>
  <si>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</si>
  <si>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</si>
  <si>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</si>
  <si>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</si>
  <si>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</si>
  <si>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</si>
  <si>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</si>
  <si>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</si>
  <si>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</si>
  <si>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</si>
  <si>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</si>
  <si>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</si>
  <si>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</si>
  <si>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</si>
  <si>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</si>
  <si>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</si>
  <si>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</si>
  <si>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</si>
  <si>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</si>
  <si>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</si>
  <si>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</si>
  <si>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</si>
  <si>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</si>
  <si>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</si>
  <si>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</si>
  <si>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</si>
  <si>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</si>
  <si>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</si>
  <si>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</si>
  <si>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</si>
  <si>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</si>
  <si>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</si>
  <si>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</si>
  <si>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</si>
  <si>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</si>
  <si>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</si>
  <si>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</si>
  <si>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</si>
  <si>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</si>
  <si>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</si>
  <si>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</si>
  <si>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</si>
  <si>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</si>
  <si>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</si>
  <si>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</si>
  <si>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</si>
  <si>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</si>
  <si>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</si>
  <si>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</si>
  <si>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</si>
  <si>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</si>
  <si>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</si>
  <si>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</si>
  <si>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</si>
  <si>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</si>
  <si>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</si>
  <si>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</si>
  <si>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</si>
  <si>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</si>
  <si>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</si>
  <si>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</si>
  <si>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</si>
  <si>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</si>
  <si>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</si>
  <si>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</si>
  <si>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</si>
  <si>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</si>
  <si>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</si>
  <si>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</si>
  <si>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</si>
  <si>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</si>
  <si>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</si>
  <si>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</si>
  <si>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</si>
  <si>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</si>
  <si>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</si>
  <si>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</si>
  <si>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</si>
  <si>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</si>
  <si>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</si>
  <si>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</si>
  <si>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</si>
  <si>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</si>
  <si>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</si>
  <si>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</si>
  <si>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</si>
  <si>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</si>
  <si>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</si>
  <si>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</si>
  <si>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</si>
  <si>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</si>
  <si>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</si>
  <si>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</si>
  <si>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</si>
  <si>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</si>
  <si>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</si>
  <si>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</si>
  <si>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</si>
  <si>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</si>
  <si>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</si>
  <si>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</si>
  <si>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</si>
  <si>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</si>
  <si>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</si>
  <si>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</si>
  <si>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</si>
  <si>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</si>
  <si>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</si>
  <si>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</si>
  <si>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</si>
  <si>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</si>
  <si>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</si>
  <si>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</si>
  <si>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</si>
  <si>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</si>
  <si>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</si>
  <si>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</si>
  <si>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</si>
  <si>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</si>
  <si>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</si>
  <si>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</si>
  <si>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</si>
  <si>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</si>
  <si>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</si>
  <si>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</si>
  <si>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</si>
  <si>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</si>
  <si>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</si>
  <si>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</si>
  <si>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</si>
  <si>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</si>
  <si>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</si>
  <si>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</si>
  <si>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</si>
  <si>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</si>
  <si>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</si>
  <si>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</si>
  <si>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</si>
  <si>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</si>
  <si>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</si>
  <si>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</si>
  <si>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</si>
  <si>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</si>
  <si>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</si>
  <si>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</si>
  <si>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</si>
  <si>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</si>
  <si>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</si>
  <si>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</si>
  <si>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</si>
  <si>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</si>
  <si>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</si>
  <si>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</si>
  <si>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</si>
  <si>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</si>
  <si>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</si>
  <si>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</si>
  <si>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</si>
  <si>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</si>
  <si>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</si>
  <si>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</si>
  <si>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</si>
  <si>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</si>
  <si>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</si>
  <si>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</si>
  <si>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</si>
  <si>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</si>
  <si>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</si>
  <si>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</si>
  <si>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</si>
  <si>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</si>
  <si>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</si>
  <si>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</si>
  <si>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</si>
  <si>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</si>
  <si>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</si>
  <si>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</si>
  <si>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</si>
  <si>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</si>
  <si>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</si>
  <si>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</si>
  <si>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</si>
  <si>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</si>
  <si>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</si>
  <si>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</si>
  <si>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</si>
  <si>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</si>
  <si>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</si>
  <si>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</si>
  <si>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</si>
  <si>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</si>
  <si>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</si>
  <si>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</si>
  <si>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</si>
  <si>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</si>
  <si>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</si>
  <si>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</si>
  <si>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</si>
  <si>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</si>
  <si>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</si>
  <si>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</si>
  <si>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</si>
  <si>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</si>
  <si>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</si>
  <si>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</si>
  <si>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</si>
  <si>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</si>
  <si>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</si>
  <si>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</si>
  <si>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</si>
  <si>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</si>
  <si>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</si>
  <si>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</si>
  <si>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</si>
  <si>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</si>
  <si>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</si>
  <si>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</si>
  <si>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</si>
  <si>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</si>
  <si>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</si>
  <si>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</si>
  <si>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</si>
  <si>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</si>
  <si>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</si>
  <si>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</si>
  <si>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</si>
  <si>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</si>
  <si>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</si>
  <si>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</si>
  <si>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</si>
  <si>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</si>
  <si>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</si>
  <si>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</si>
  <si>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</si>
  <si>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</si>
  <si>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</si>
  <si>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</si>
  <si>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</si>
  <si>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</si>
  <si>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</si>
  <si>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</si>
  <si>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</si>
  <si>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</si>
  <si>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</si>
  <si>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</si>
  <si>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</si>
  <si>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</si>
  <si>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</si>
  <si>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</si>
  <si>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</si>
  <si>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</si>
  <si>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</si>
  <si>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</si>
  <si>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</si>
  <si>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</si>
  <si>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</si>
  <si>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</si>
  <si>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</si>
  <si>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</si>
  <si>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</si>
  <si>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</si>
  <si>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</si>
  <si>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</si>
  <si>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</si>
  <si>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</si>
  <si>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</si>
  <si>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</si>
  <si>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</si>
  <si>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</si>
  <si>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</si>
  <si>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</si>
  <si>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</si>
  <si>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</si>
  <si>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</si>
  <si>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</si>
  <si>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</si>
  <si>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</si>
  <si>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</si>
  <si>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</si>
  <si>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</si>
  <si>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</si>
  <si>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</si>
  <si>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</si>
  <si>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</si>
  <si>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</si>
  <si>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</si>
  <si>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</si>
  <si>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</si>
  <si>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</si>
  <si>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</si>
  <si>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</si>
  <si>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</si>
  <si>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</si>
  <si>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</si>
  <si>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</si>
  <si>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</si>
  <si>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</si>
  <si>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</si>
  <si>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</si>
  <si>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</si>
  <si>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</si>
  <si>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</si>
  <si>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</si>
  <si>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</si>
  <si>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</si>
  <si>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</si>
  <si>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</si>
  <si>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</si>
  <si>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</si>
  <si>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</si>
  <si>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</si>
  <si>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</si>
  <si>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</si>
  <si>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</si>
  <si>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</si>
  <si>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</si>
  <si>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</si>
  <si>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</si>
  <si>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</si>
  <si>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</si>
  <si>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</si>
  <si>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</si>
  <si>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</si>
  <si>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</si>
  <si>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</si>
  <si>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</si>
  <si>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</si>
  <si>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</si>
  <si>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</si>
  <si>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</si>
  <si>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</si>
  <si>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</si>
  <si>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</si>
  <si>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</si>
  <si>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</si>
  <si>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</si>
  <si>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</si>
  <si>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</si>
  <si>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</si>
  <si>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</si>
  <si>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</si>
  <si>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</si>
  <si>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</si>
  <si>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</si>
  <si>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</si>
  <si>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</si>
  <si>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</si>
  <si>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</si>
  <si>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</si>
  <si>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</si>
  <si>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</si>
  <si>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</si>
  <si>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</si>
  <si>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</si>
  <si>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</si>
  <si>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</si>
  <si>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</si>
  <si>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</si>
  <si>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</si>
  <si>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</si>
  <si>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</si>
  <si>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</si>
  <si>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</si>
  <si>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</si>
  <si>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</si>
  <si>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</si>
  <si>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</si>
  <si>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</si>
  <si>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</si>
  <si>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</si>
  <si>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</si>
  <si>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</si>
  <si>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</si>
  <si>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</si>
  <si>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</si>
  <si>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</si>
  <si>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</si>
  <si>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</si>
  <si>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</si>
  <si>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</si>
  <si>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</si>
  <si>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</si>
  <si>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</si>
  <si>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</si>
  <si>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</si>
  <si>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</si>
  <si>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</si>
  <si>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</si>
  <si>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</si>
  <si>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</si>
  <si>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</si>
  <si>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</si>
  <si>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</si>
  <si>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</si>
  <si>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</si>
  <si>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</si>
  <si>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</si>
  <si>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</si>
  <si>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</si>
  <si>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</si>
  <si>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</si>
  <si>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</si>
  <si>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</si>
  <si>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</si>
  <si>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</si>
  <si>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</si>
  <si>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</si>
  <si>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</si>
  <si>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</si>
  <si>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</si>
  <si>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</si>
  <si>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</si>
  <si>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</si>
  <si>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</si>
  <si>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</si>
  <si>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</si>
  <si>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</si>
  <si>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</si>
  <si>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</si>
  <si>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</si>
  <si>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</si>
  <si>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</si>
  <si>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</si>
  <si>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</si>
  <si>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</si>
  <si>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</si>
  <si>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</si>
  <si>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</si>
  <si>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</si>
  <si>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</si>
  <si>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</si>
  <si>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</si>
  <si>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</si>
  <si>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</si>
  <si>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</si>
  <si>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</si>
  <si>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</si>
  <si>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</si>
  <si>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</si>
  <si>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</si>
  <si>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</si>
  <si>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</si>
  <si>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</si>
  <si>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</si>
  <si>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</si>
  <si>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</si>
  <si>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</si>
  <si>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</si>
  <si>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</si>
  <si>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</si>
  <si>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</si>
  <si>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</si>
  <si>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</si>
  <si>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</si>
  <si>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</si>
  <si>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</si>
  <si>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</si>
  <si>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</si>
  <si>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</si>
  <si>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</si>
  <si>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</si>
  <si>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</si>
  <si>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</si>
  <si>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</si>
  <si>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</si>
  <si>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</si>
  <si>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</si>
  <si>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</si>
  <si>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</si>
  <si>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</si>
  <si>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</si>
  <si>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</si>
  <si>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</si>
  <si>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</si>
  <si>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</si>
  <si>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</si>
  <si>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</si>
  <si>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</si>
  <si>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</si>
  <si>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</si>
  <si>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</si>
  <si>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</si>
  <si>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</si>
  <si>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</si>
  <si>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</si>
  <si>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</si>
  <si>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</si>
  <si>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</si>
  <si>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</si>
  <si>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</si>
  <si>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</si>
  <si>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</si>
  <si>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</si>
  <si>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</si>
  <si>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</si>
  <si>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</si>
  <si>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</si>
  <si>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</si>
  <si>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</si>
  <si>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</si>
  <si>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</si>
  <si>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</si>
  <si>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</si>
  <si>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</si>
  <si>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</si>
  <si>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</si>
  <si>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</si>
  <si>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</si>
  <si>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</si>
  <si>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</si>
  <si>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</si>
  <si>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</si>
  <si>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</si>
  <si>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</si>
  <si>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</si>
  <si>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</si>
  <si>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</si>
  <si>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</si>
  <si>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</si>
  <si>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</si>
  <si>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</si>
  <si>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</si>
  <si>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</si>
  <si>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</si>
  <si>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</si>
  <si>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</si>
  <si>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</si>
  <si>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</si>
  <si>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</si>
  <si>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</si>
  <si>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</si>
  <si>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</si>
  <si>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</si>
  <si>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</si>
  <si>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</si>
  <si>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</si>
  <si>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</si>
  <si>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</si>
  <si>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</si>
  <si>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</si>
  <si>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</si>
  <si>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</si>
  <si>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</si>
  <si>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</si>
  <si>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</si>
  <si>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</si>
  <si>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</si>
  <si>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</si>
  <si>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</si>
  <si>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</si>
  <si>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</si>
  <si>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</si>
  <si>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</si>
  <si>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</si>
  <si>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</si>
  <si>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</si>
  <si>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</si>
  <si>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</si>
  <si>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</si>
  <si>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</si>
  <si>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</si>
  <si>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</si>
  <si>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</si>
  <si>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</si>
  <si>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</si>
  <si>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</si>
  <si>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</si>
  <si>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</si>
  <si>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</si>
  <si>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</si>
  <si>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</si>
  <si>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</si>
  <si>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</si>
  <si>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</si>
  <si>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</si>
  <si>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</si>
  <si>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</si>
  <si>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</si>
  <si>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</si>
  <si>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</si>
  <si>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</si>
  <si>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</si>
  <si>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</si>
  <si>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</si>
  <si>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</si>
  <si>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</si>
  <si>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</si>
  <si>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</si>
  <si>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</si>
  <si>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</si>
  <si>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</si>
  <si>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</si>
  <si>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</si>
  <si>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</si>
  <si>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</si>
  <si>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</si>
  <si>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</si>
  <si>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</si>
  <si>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</si>
  <si>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</si>
  <si>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</si>
  <si>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</si>
  <si>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</si>
  <si>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</si>
  <si>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</si>
  <si>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</si>
  <si>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</si>
  <si>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</si>
  <si>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</si>
  <si>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</si>
  <si>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</si>
  <si>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</si>
  <si>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</si>
  <si>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</si>
  <si>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</si>
  <si>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</si>
  <si>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</si>
  <si>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</si>
  <si>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</si>
  <si>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</si>
  <si>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</si>
  <si>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</si>
  <si>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</si>
  <si>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</si>
  <si>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</si>
  <si>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</si>
  <si>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</si>
  <si>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</si>
  <si>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</si>
  <si>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</si>
  <si>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</si>
  <si>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</si>
  <si>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</si>
  <si>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</si>
  <si>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</si>
  <si>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</si>
  <si>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</si>
  <si>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</si>
  <si>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</si>
  <si>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</si>
  <si>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</si>
  <si>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</si>
  <si>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</si>
  <si>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</si>
  <si>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</si>
  <si>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</si>
  <si>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</si>
  <si>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</si>
  <si>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</si>
  <si>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</si>
  <si>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</si>
  <si>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</si>
  <si>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</si>
  <si>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</si>
  <si>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</si>
  <si>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</si>
  <si>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</si>
  <si>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</si>
  <si>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</si>
  <si>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</si>
  <si>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</si>
  <si>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</si>
  <si>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</si>
  <si>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</si>
  <si>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</si>
  <si>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</si>
  <si>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</si>
  <si>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</si>
  <si>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</si>
  <si>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</si>
  <si>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</si>
  <si>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</si>
  <si>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</si>
  <si>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</si>
  <si>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</si>
  <si>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</si>
  <si>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</si>
  <si>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</si>
  <si>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</si>
  <si>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</si>
  <si>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</si>
  <si>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</si>
  <si>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</si>
  <si>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</si>
  <si>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</si>
  <si>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</si>
  <si>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</si>
  <si>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</si>
  <si>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</si>
  <si>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</si>
  <si>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</si>
  <si>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</si>
  <si>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</si>
  <si>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</si>
  <si>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</si>
  <si>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</si>
  <si>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</si>
  <si>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</si>
  <si>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</si>
  <si>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</si>
  <si>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</si>
  <si>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</si>
  <si>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</si>
  <si>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</si>
  <si>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</si>
  <si>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</si>
  <si>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</si>
  <si>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</si>
  <si>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</si>
  <si>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</si>
  <si>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</si>
  <si>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</si>
  <si>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</si>
  <si>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</si>
  <si>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</si>
  <si>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</si>
  <si>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</si>
  <si>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</si>
  <si>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</si>
  <si>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</si>
  <si>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</si>
  <si>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</si>
  <si>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</si>
  <si>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</si>
  <si>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</si>
  <si>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</si>
  <si>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</si>
  <si>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</si>
  <si>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</si>
  <si>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</si>
  <si>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</si>
  <si>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</si>
  <si>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</si>
  <si>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</si>
  <si>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</si>
  <si>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</si>
  <si>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</si>
  <si>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</si>
  <si>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</si>
  <si>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</si>
  <si>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</si>
  <si>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</si>
  <si>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</si>
  <si>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</si>
  <si>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</si>
  <si>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</si>
  <si>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</si>
  <si>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</si>
  <si>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</si>
  <si>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</si>
  <si>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</si>
  <si>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</si>
  <si>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</si>
  <si>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</si>
  <si>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</si>
  <si>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</si>
  <si>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</si>
  <si>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</si>
  <si>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</si>
  <si>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</si>
  <si>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</si>
  <si>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</si>
  <si>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</si>
  <si>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</si>
  <si>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</si>
  <si>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</si>
  <si>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</si>
  <si>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</si>
  <si>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</si>
  <si>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</si>
  <si>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</si>
  <si>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</si>
  <si>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</si>
  <si>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</si>
  <si>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</si>
  <si>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</si>
  <si>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</si>
  <si>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</si>
  <si>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</si>
  <si>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</si>
  <si>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</si>
  <si>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</si>
  <si>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</si>
  <si>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</si>
  <si>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</si>
  <si>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</si>
  <si>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</si>
  <si>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</si>
  <si>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</si>
  <si>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</si>
  <si>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</si>
  <si>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</si>
  <si>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</si>
  <si>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</si>
  <si>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</si>
  <si>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</si>
  <si>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</si>
  <si>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</si>
  <si>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</si>
  <si>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</si>
  <si>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</si>
  <si>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</si>
  <si>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</si>
  <si>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</si>
  <si>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</si>
  <si>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</si>
  <si>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</si>
  <si>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</si>
  <si>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</si>
  <si>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</si>
  <si>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</si>
  <si>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</si>
  <si>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</si>
  <si>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</si>
  <si>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</si>
  <si>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</si>
  <si>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</si>
  <si>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</si>
  <si>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</si>
  <si>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</si>
  <si>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</si>
  <si>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</si>
  <si>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</si>
  <si>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</si>
  <si>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</si>
  <si>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</si>
  <si>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</si>
  <si>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</si>
  <si>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</si>
  <si>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</si>
  <si>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</si>
  <si>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</si>
  <si>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</si>
  <si>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</si>
  <si>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</si>
  <si>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</si>
  <si>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</si>
  <si>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</si>
  <si>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</si>
  <si>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</si>
  <si>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</si>
  <si>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</si>
  <si>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</si>
  <si>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</si>
  <si>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</si>
  <si>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</si>
  <si>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</si>
  <si>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</si>
  <si>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</si>
  <si>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</si>
  <si>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</si>
  <si>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</si>
  <si>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</si>
  <si>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</si>
  <si>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</si>
  <si>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</si>
  <si>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</si>
  <si>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</si>
  <si>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</si>
  <si>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</si>
  <si>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</si>
  <si>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</si>
  <si>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</si>
  <si>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</si>
  <si>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</si>
  <si>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</si>
  <si>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</si>
  <si>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</si>
  <si>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</si>
  <si>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</si>
  <si>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</si>
  <si>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</si>
  <si>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</si>
  <si>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</si>
  <si>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</si>
  <si>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</si>
  <si>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</si>
  <si>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</si>
  <si>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</si>
  <si>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</si>
  <si>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</si>
  <si>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</si>
  <si>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</si>
  <si>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</si>
  <si>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</si>
  <si>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</si>
  <si>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</si>
  <si>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</si>
  <si>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</si>
  <si>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</si>
  <si>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</si>
  <si>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</si>
  <si>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</si>
  <si>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</si>
  <si>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</si>
  <si>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</si>
  <si>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</si>
  <si>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</si>
  <si>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</si>
  <si>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</si>
  <si>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</si>
  <si>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</si>
  <si>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</si>
  <si>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</si>
  <si>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</si>
  <si>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</si>
  <si>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</si>
  <si>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</si>
  <si>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</si>
  <si>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</si>
  <si>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</si>
  <si>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</si>
  <si>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</si>
  <si>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</si>
  <si>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</si>
  <si>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</si>
  <si>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</si>
  <si>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</si>
  <si>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</si>
  <si>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</si>
  <si>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</si>
  <si>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</si>
  <si>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</si>
  <si>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</si>
  <si>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</si>
  <si>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</si>
  <si>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</si>
  <si>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</si>
  <si>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</si>
  <si>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</si>
  <si>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</si>
  <si>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</si>
  <si>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</si>
  <si>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</si>
  <si>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</si>
  <si>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</si>
  <si>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</si>
  <si>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</si>
  <si>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</si>
  <si>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</si>
  <si>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</si>
  <si>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</si>
  <si>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</si>
  <si>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</si>
  <si>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</si>
  <si>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</si>
  <si>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</si>
  <si>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</si>
  <si>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</si>
  <si>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</si>
  <si>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</si>
  <si>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</si>
  <si>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</si>
  <si>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</si>
  <si>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</si>
  <si>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</si>
  <si>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</si>
  <si>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</si>
  <si>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</si>
  <si>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</si>
  <si>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</si>
  <si>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</si>
  <si>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</si>
  <si>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</si>
  <si>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</si>
  <si>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</si>
  <si>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</si>
  <si>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</si>
  <si>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</si>
  <si>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</si>
  <si>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</si>
  <si>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</si>
  <si>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</si>
  <si>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</si>
  <si>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</si>
  <si>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</si>
  <si>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</si>
  <si>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</si>
  <si>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</si>
  <si>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</si>
  <si>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</si>
  <si>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</si>
  <si>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</si>
  <si>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</si>
  <si>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</si>
  <si>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</si>
  <si>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</si>
  <si>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</si>
  <si>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</si>
  <si>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</si>
  <si>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</si>
  <si>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</si>
  <si>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</si>
  <si>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</si>
  <si>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</si>
  <si>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</si>
  <si>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</si>
  <si>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</si>
  <si>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</si>
  <si>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</si>
  <si>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</si>
  <si>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</si>
  <si>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</si>
  <si>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</si>
  <si>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</si>
  <si>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</si>
  <si>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</si>
  <si>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</si>
  <si>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</si>
  <si>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</si>
  <si>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</si>
  <si>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</si>
  <si>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</si>
  <si>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</si>
  <si>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</si>
  <si>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</si>
  <si>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</si>
  <si>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</si>
  <si>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</si>
  <si>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</si>
  <si>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</si>
  <si>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</si>
  <si>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</si>
  <si>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</si>
  <si>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</si>
  <si>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</si>
  <si>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</si>
  <si>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</si>
  <si>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</si>
  <si>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</si>
  <si>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</si>
  <si>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</si>
  <si>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</si>
  <si>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</si>
  <si>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</si>
  <si>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</si>
  <si>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</si>
  <si>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</si>
  <si>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</si>
  <si>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</si>
  <si>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</si>
  <si>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</si>
  <si>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</si>
  <si>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</si>
  <si>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</si>
  <si>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</si>
  <si>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</si>
  <si>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</si>
  <si>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</si>
  <si>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</si>
  <si>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</si>
  <si>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</si>
  <si>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</si>
  <si>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</si>
  <si>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</si>
  <si>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</si>
  <si>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</si>
  <si>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</si>
  <si>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</si>
  <si>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</si>
  <si>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</si>
  <si>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</si>
  <si>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</si>
  <si>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</si>
  <si>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</si>
  <si>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</si>
  <si>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</si>
  <si>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</si>
  <si>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</si>
  <si>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</si>
  <si>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</si>
  <si>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</si>
  <si>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</si>
  <si>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</si>
  <si>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</si>
  <si>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</si>
  <si>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</si>
  <si>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</si>
  <si>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</si>
  <si>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</si>
  <si>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</si>
  <si>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</si>
  <si>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</si>
  <si>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</si>
  <si>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</si>
  <si>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</si>
  <si>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</si>
  <si>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</si>
  <si>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</si>
  <si>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</si>
  <si>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</si>
  <si>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</si>
  <si>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</si>
  <si>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</si>
  <si>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</si>
  <si>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</si>
  <si>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</si>
  <si>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</si>
  <si>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</si>
  <si>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</si>
  <si>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</si>
  <si>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</si>
  <si>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</si>
  <si>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</si>
  <si>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</si>
  <si>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</si>
  <si>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</si>
  <si>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</si>
  <si>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</si>
  <si>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</si>
  <si>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</si>
  <si>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</si>
  <si>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</si>
  <si>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</si>
  <si>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</si>
  <si>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</si>
  <si>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</si>
  <si>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</si>
  <si>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</si>
  <si>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</si>
  <si>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</si>
  <si>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</si>
  <si>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</si>
  <si>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</si>
  <si>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</si>
  <si>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</si>
  <si>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</si>
  <si>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</si>
  <si>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</si>
  <si>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</si>
  <si>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</si>
  <si>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</si>
  <si>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</si>
  <si>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</si>
  <si>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</si>
  <si>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</si>
  <si>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</si>
  <si>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</si>
  <si>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</si>
  <si>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</si>
  <si>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</si>
  <si>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</si>
  <si>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</si>
  <si>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</si>
  <si>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</si>
  <si>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</si>
  <si>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</si>
  <si>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</si>
  <si>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</si>
  <si>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</si>
  <si>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</si>
  <si>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</si>
  <si>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</si>
  <si>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</si>
  <si>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</si>
  <si>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</si>
  <si>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</si>
  <si>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</si>
  <si>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</si>
  <si>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</si>
  <si>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</si>
  <si>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</si>
  <si>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</si>
  <si>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</si>
  <si>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</si>
  <si>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</si>
  <si>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</si>
  <si>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</si>
  <si>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</si>
  <si>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</si>
  <si>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</si>
  <si>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</si>
  <si>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</si>
  <si>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</si>
  <si>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</si>
  <si>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</si>
  <si>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</si>
  <si>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</si>
  <si>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</si>
  <si>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</si>
  <si>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</si>
  <si>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</si>
  <si>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</si>
  <si>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</si>
  <si>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</si>
  <si>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</si>
  <si>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</si>
  <si>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</si>
  <si>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</si>
  <si>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</si>
  <si>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</si>
  <si>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</si>
  <si>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</si>
  <si>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</si>
  <si>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</si>
  <si>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</si>
  <si>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</si>
  <si>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</si>
  <si>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</si>
  <si>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</si>
  <si>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</si>
  <si>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</si>
  <si>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</si>
  <si>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</si>
  <si>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</si>
  <si>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</si>
  <si>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</si>
  <si>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</si>
  <si>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</si>
  <si>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</si>
  <si>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</si>
  <si>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</si>
  <si>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</si>
  <si>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</si>
  <si>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</si>
  <si>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</si>
  <si>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</si>
  <si>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</si>
  <si>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</si>
  <si>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</si>
  <si>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</si>
  <si>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</si>
  <si>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</si>
  <si>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</si>
  <si>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</si>
  <si>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</si>
  <si>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</si>
  <si>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</si>
  <si>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</si>
  <si>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</si>
  <si>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</si>
  <si>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</si>
  <si>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</si>
  <si>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</si>
  <si>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</si>
  <si>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</si>
  <si>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</si>
  <si>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</si>
  <si>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</si>
  <si>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</si>
  <si>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</si>
  <si>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</si>
  <si>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</si>
  <si>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</si>
  <si>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</si>
  <si>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</si>
  <si>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</si>
  <si>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</si>
  <si>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</si>
  <si>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</si>
  <si>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</si>
  <si>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</si>
  <si>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</si>
  <si>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</si>
  <si>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</si>
  <si>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</si>
  <si>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</si>
  <si>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</si>
  <si>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</si>
  <si>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</si>
  <si>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</si>
  <si>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</si>
  <si>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</si>
  <si>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</si>
  <si>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</si>
  <si>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</si>
  <si>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</si>
  <si>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</si>
  <si>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</si>
  <si>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</si>
  <si>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</si>
  <si>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</si>
  <si>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</si>
  <si>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</si>
  <si>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</si>
  <si>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</si>
  <si>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</si>
  <si>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</si>
  <si>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</si>
  <si>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</si>
  <si>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</si>
  <si>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</si>
  <si>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</si>
  <si>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</si>
  <si>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</si>
  <si>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</si>
  <si>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</si>
  <si>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</si>
  <si>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</si>
  <si>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</si>
  <si>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</si>
  <si>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</si>
  <si>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</si>
  <si>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</si>
  <si>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</si>
  <si>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</si>
  <si>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</si>
  <si>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</si>
  <si>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</si>
  <si>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</si>
  <si>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</si>
  <si>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</si>
  <si>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</si>
  <si>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</si>
  <si>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</si>
  <si>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</si>
  <si>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</si>
  <si>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</si>
  <si>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</si>
  <si>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</si>
  <si>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</si>
  <si>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</si>
  <si>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</si>
  <si>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</si>
  <si>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</si>
  <si>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</si>
  <si>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</si>
  <si>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</si>
  <si>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</si>
  <si>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</si>
  <si>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</si>
  <si>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</si>
  <si>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</si>
  <si>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</si>
  <si>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</si>
  <si>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</si>
  <si>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</si>
  <si>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</si>
  <si>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</si>
  <si>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</si>
  <si>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</si>
  <si>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</si>
  <si>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</si>
  <si>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</si>
  <si>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</si>
  <si>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</si>
  <si>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</si>
  <si>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</si>
  <si>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</si>
  <si>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</si>
  <si>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</si>
  <si>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</si>
  <si>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</si>
  <si>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</si>
  <si>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</si>
  <si>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</si>
  <si>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</si>
  <si>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</si>
  <si>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</si>
  <si>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</si>
  <si>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</si>
  <si>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</si>
  <si>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</si>
  <si>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</si>
  <si>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</si>
  <si>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</si>
  <si>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</si>
  <si>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</si>
  <si>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</si>
  <si>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</si>
  <si>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</si>
  <si>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</si>
  <si>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</si>
  <si>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</si>
  <si>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</si>
  <si>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</si>
  <si>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</si>
  <si>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</si>
  <si>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</si>
  <si>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</si>
  <si>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</si>
  <si>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</si>
  <si>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</si>
  <si>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</si>
  <si>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</si>
  <si>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</si>
  <si>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</si>
  <si>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</si>
  <si>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</si>
  <si>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</si>
  <si>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</si>
  <si>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</si>
  <si>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</si>
  <si>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</si>
  <si>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</si>
  <si>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</si>
  <si>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</si>
  <si>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</si>
  <si>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</si>
  <si>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</si>
  <si>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</si>
  <si>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</si>
  <si>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</si>
  <si>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</si>
  <si>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</si>
  <si>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</si>
  <si>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</si>
  <si>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</si>
  <si>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</si>
  <si>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</si>
  <si>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</si>
  <si>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</si>
  <si>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</si>
  <si>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</si>
  <si>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</si>
  <si>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</si>
  <si>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</si>
  <si>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</si>
  <si>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</si>
  <si>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</si>
  <si>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</si>
  <si>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</si>
  <si>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</si>
  <si>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</si>
  <si>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</si>
  <si>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</si>
  <si>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</si>
  <si>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</si>
  <si>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</si>
  <si>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</si>
  <si>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</si>
  <si>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</si>
  <si>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</si>
  <si>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</si>
  <si>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</si>
  <si>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</si>
  <si>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</si>
  <si>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</si>
  <si>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</si>
  <si>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</si>
  <si>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</si>
  <si>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</si>
  <si>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</si>
  <si>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</si>
  <si>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</si>
  <si>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</si>
  <si>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</si>
  <si>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</si>
  <si>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</si>
  <si>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</si>
  <si>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</si>
  <si>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</si>
  <si>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</si>
  <si>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</si>
  <si>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</si>
  <si>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</si>
  <si>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</si>
  <si>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</si>
  <si>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</si>
  <si>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</si>
  <si>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</si>
  <si>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</si>
  <si>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</si>
  <si>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</si>
  <si>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</si>
  <si>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</si>
  <si>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</si>
  <si>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</si>
  <si>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</si>
  <si>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</si>
  <si>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</si>
  <si>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</si>
  <si>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</si>
  <si>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</si>
  <si>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</si>
  <si>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</si>
  <si>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</si>
  <si>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</si>
  <si>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</si>
  <si>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</si>
  <si>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</si>
  <si>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</si>
  <si>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</si>
  <si>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</si>
  <si>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</si>
  <si>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</si>
  <si>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</si>
  <si>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</si>
  <si>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</si>
  <si>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</si>
  <si>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</si>
  <si>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</si>
  <si>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</si>
  <si>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</si>
  <si>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</si>
  <si>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</si>
  <si>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</si>
  <si>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</si>
  <si>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</si>
  <si>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</si>
  <si>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</si>
  <si>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</si>
  <si>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</si>
  <si>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</si>
  <si>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</si>
  <si>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</si>
  <si>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</si>
  <si>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</si>
  <si>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</si>
  <si>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</si>
  <si>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</si>
  <si>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</si>
  <si>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</si>
  <si>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</si>
  <si>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</si>
  <si>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</si>
  <si>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</si>
  <si>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</si>
  <si>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</si>
  <si>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</si>
  <si>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</si>
  <si>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</si>
  <si>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</si>
  <si>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</si>
  <si>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</si>
  <si>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</si>
  <si>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</si>
  <si>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</si>
  <si>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</si>
  <si>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</si>
  <si>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</si>
  <si>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</si>
  <si>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</si>
  <si>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</si>
  <si>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</si>
  <si>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</si>
  <si>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</si>
  <si>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</si>
  <si>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</si>
  <si>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</si>
  <si>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</si>
  <si>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</si>
  <si>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</si>
  <si>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</si>
  <si>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</si>
  <si>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</si>
  <si>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</si>
  <si>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</si>
  <si>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</si>
  <si>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</si>
  <si>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</si>
  <si>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</si>
  <si>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</si>
  <si>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</si>
  <si>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</si>
  <si>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</si>
  <si>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</si>
  <si>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</si>
  <si>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</si>
  <si>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</si>
  <si>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</si>
  <si>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</si>
  <si>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</si>
  <si>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</si>
  <si>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</si>
  <si>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</si>
  <si>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</si>
  <si>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</si>
  <si>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</si>
  <si>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</si>
  <si>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</si>
  <si>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</si>
  <si>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</si>
  <si>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</si>
  <si>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</si>
  <si>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</si>
  <si>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</si>
  <si>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</si>
  <si>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</si>
  <si>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</si>
  <si>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</si>
  <si>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</si>
  <si>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</si>
  <si>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</si>
  <si>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</si>
  <si>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</si>
  <si>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</si>
  <si>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</si>
  <si>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</si>
  <si>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</si>
  <si>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</si>
  <si>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</si>
  <si>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</si>
  <si>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</si>
  <si>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</si>
  <si>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</si>
  <si>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</si>
  <si>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</si>
  <si>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</si>
  <si>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</si>
  <si>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</si>
  <si>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</si>
  <si>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</si>
  <si>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</si>
  <si>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</si>
  <si>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</si>
  <si>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</si>
  <si>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</si>
  <si>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</si>
  <si>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</si>
  <si>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</si>
  <si>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</si>
  <si>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</si>
  <si>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</si>
  <si>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</si>
  <si>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</si>
  <si>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</si>
  <si>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</si>
  <si>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</si>
  <si>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</si>
  <si>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</si>
  <si>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</si>
  <si>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</si>
  <si>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</si>
  <si>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</si>
  <si>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</si>
  <si>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</si>
  <si>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</si>
  <si>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</si>
  <si>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</si>
  <si>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</si>
  <si>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</si>
  <si>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</si>
  <si>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</si>
  <si>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</si>
  <si>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</si>
  <si>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</si>
  <si>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</si>
  <si>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</si>
  <si>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</si>
  <si>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</si>
  <si>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</si>
  <si>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</si>
  <si>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</si>
  <si>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</si>
  <si>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</si>
  <si>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</si>
  <si>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</si>
  <si>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</si>
  <si>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</si>
  <si>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</si>
  <si>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</si>
  <si>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</si>
  <si>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</si>
  <si>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</si>
  <si>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</si>
  <si>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</si>
  <si>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</si>
  <si>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</si>
  <si>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</si>
  <si>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</si>
  <si>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</si>
  <si>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</si>
  <si>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</si>
  <si>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</si>
  <si>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</si>
  <si>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</si>
  <si>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</si>
  <si>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</si>
  <si>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</si>
  <si>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</si>
  <si>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</si>
  <si>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</si>
  <si>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</si>
  <si>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</si>
  <si>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</si>
  <si>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</si>
  <si>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</si>
  <si>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</si>
  <si>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</si>
  <si>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</si>
  <si>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</si>
  <si>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</si>
  <si>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</si>
  <si>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</si>
  <si>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</si>
  <si>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</si>
  <si>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</si>
  <si>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</si>
  <si>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</si>
  <si>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</si>
  <si>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</si>
  <si>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</si>
  <si>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</si>
  <si>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</si>
  <si>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</si>
  <si>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</si>
  <si>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</si>
  <si>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</si>
  <si>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</si>
  <si>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</si>
  <si>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</si>
  <si>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</si>
  <si>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</si>
  <si>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</si>
  <si>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</si>
  <si>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</si>
  <si>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</si>
  <si>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</si>
  <si>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</si>
  <si>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</si>
  <si>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</si>
  <si>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</si>
  <si>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</si>
  <si>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</si>
  <si>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</si>
  <si>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</si>
  <si>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</si>
  <si>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</si>
  <si>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</si>
  <si>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</si>
  <si>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</si>
  <si>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</si>
  <si>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</si>
  <si>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</si>
  <si>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</si>
  <si>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</si>
  <si>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</si>
  <si>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</si>
  <si>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</si>
  <si>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</si>
  <si>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</si>
  <si>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</si>
  <si>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</si>
  <si>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</si>
  <si>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</si>
  <si>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</si>
  <si>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</si>
  <si>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</si>
  <si>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</si>
  <si>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</si>
  <si>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</si>
  <si>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</si>
  <si>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</si>
  <si>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</si>
  <si>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</si>
  <si>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</si>
  <si>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</si>
  <si>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</si>
  <si>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</si>
  <si>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</si>
  <si>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</si>
  <si>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</si>
  <si>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</si>
  <si>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</si>
  <si>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</si>
  <si>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</si>
  <si>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</si>
  <si>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</si>
  <si>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</si>
  <si>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</si>
  <si>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</si>
  <si>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</si>
  <si>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</si>
  <si>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</si>
  <si>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</si>
  <si>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</si>
  <si>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</si>
  <si>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</si>
  <si>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</si>
  <si>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</si>
  <si>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</si>
  <si>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</si>
  <si>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</si>
  <si>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</si>
  <si>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</si>
  <si>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</si>
  <si>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</si>
  <si>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</si>
  <si>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</si>
  <si>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</si>
  <si>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</si>
  <si>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</si>
  <si>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</si>
  <si>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</si>
  <si>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</si>
  <si>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</si>
  <si>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</si>
  <si>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</si>
  <si>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</si>
  <si>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</si>
  <si>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</si>
  <si>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</si>
  <si>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</si>
  <si>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</si>
  <si>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</si>
  <si>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</si>
  <si>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</si>
  <si>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</si>
  <si>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</si>
  <si>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</si>
  <si>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</si>
  <si>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</si>
  <si>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</si>
  <si>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</si>
  <si>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</si>
  <si>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</si>
  <si>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</si>
  <si>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</si>
  <si>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</si>
  <si>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</si>
  <si>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</si>
  <si>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</si>
  <si>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</si>
  <si>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</si>
  <si>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</si>
  <si>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</si>
  <si>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</si>
  <si>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</si>
  <si>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</si>
  <si>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</si>
  <si>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</si>
  <si>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</si>
  <si>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</si>
  <si>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</si>
  <si>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</si>
  <si>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</si>
  <si>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</si>
  <si>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</si>
  <si>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</si>
  <si>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</si>
  <si>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</si>
  <si>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</si>
  <si>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</si>
  <si>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</si>
  <si>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</si>
  <si>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</si>
  <si>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</si>
  <si>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</si>
  <si>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</si>
  <si>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</si>
  <si>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</si>
  <si>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</si>
  <si>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</si>
  <si>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</si>
  <si>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</si>
  <si>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</si>
  <si>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</si>
  <si>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</si>
  <si>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</si>
  <si>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</si>
  <si>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</si>
  <si>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</si>
  <si>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</si>
  <si>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</si>
  <si>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</si>
  <si>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</si>
  <si>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</si>
  <si>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</si>
  <si>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</si>
  <si>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</si>
  <si>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</si>
  <si>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</si>
  <si>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</si>
  <si>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</si>
  <si>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</si>
  <si>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</si>
  <si>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</si>
  <si>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</si>
  <si>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</si>
  <si>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</si>
  <si>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</si>
  <si>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</si>
  <si>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</si>
  <si>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</si>
  <si>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</si>
  <si>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</si>
  <si>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</si>
  <si>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</si>
  <si>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</si>
  <si>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</si>
  <si>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</si>
  <si>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</si>
  <si>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</si>
  <si>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</si>
  <si>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</si>
  <si>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</si>
  <si>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</si>
  <si>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</si>
  <si>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</si>
  <si>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</si>
  <si>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</si>
  <si>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</si>
  <si>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</si>
  <si>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</si>
  <si>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</si>
  <si>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</si>
  <si>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</si>
  <si>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</si>
  <si>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</si>
  <si>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</si>
  <si>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</si>
  <si>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</si>
  <si>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</si>
  <si>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</si>
  <si>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</si>
  <si>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</si>
  <si>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</si>
  <si>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</si>
  <si>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</si>
  <si>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</si>
  <si>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</si>
  <si>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</si>
  <si>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</si>
  <si>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</si>
  <si>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</si>
  <si>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</si>
  <si>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</si>
  <si>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</si>
  <si>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</si>
  <si>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</si>
  <si>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</si>
  <si>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</si>
  <si>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</si>
  <si>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</si>
  <si>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</si>
  <si>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</si>
  <si>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</si>
  <si>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</si>
  <si>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</si>
  <si>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</si>
  <si>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</si>
  <si>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</si>
  <si>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</si>
  <si>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</si>
  <si>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</si>
  <si>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</si>
  <si>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</si>
  <si>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</si>
  <si>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</si>
  <si>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</si>
  <si>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</si>
  <si>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</si>
  <si>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</si>
  <si>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</si>
  <si>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</si>
  <si>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</si>
  <si>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</si>
  <si>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</si>
  <si>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</si>
  <si>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</si>
  <si>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</si>
  <si>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</si>
  <si>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</si>
  <si>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</si>
  <si>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</si>
  <si>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</si>
  <si>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</si>
  <si>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</si>
  <si>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</si>
  <si>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</si>
  <si>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</si>
  <si>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</si>
  <si>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</si>
  <si>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</si>
  <si>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</si>
  <si>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</si>
  <si>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</si>
  <si>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</si>
  <si>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</si>
  <si>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</si>
  <si>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</si>
  <si>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</si>
  <si>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</si>
  <si>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</si>
  <si>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</si>
  <si>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</si>
  <si>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</si>
  <si>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</si>
  <si>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</si>
  <si>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</si>
  <si>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</si>
  <si>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</si>
  <si>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</si>
  <si>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</si>
  <si>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</si>
  <si>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</si>
  <si>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</si>
  <si>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</si>
  <si>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</si>
  <si>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</si>
  <si>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</si>
  <si>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</si>
  <si>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</si>
  <si>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</si>
  <si>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</si>
  <si>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</si>
  <si>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</si>
  <si>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</si>
  <si>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</si>
  <si>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</si>
  <si>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</si>
  <si>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</si>
  <si>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</si>
  <si>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</si>
  <si>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</si>
  <si>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</si>
  <si>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</si>
  <si>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</si>
  <si>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</si>
  <si>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</si>
  <si>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</si>
  <si>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</si>
  <si>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</si>
  <si>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</si>
  <si>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</si>
  <si>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</si>
  <si>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</si>
  <si>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</si>
  <si>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</si>
  <si>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</si>
  <si>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</si>
  <si>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</si>
  <si>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</si>
  <si>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</si>
  <si>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</si>
  <si>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</si>
  <si>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</si>
  <si>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</si>
  <si>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</si>
  <si>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</si>
  <si>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</si>
  <si>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</si>
  <si>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</si>
  <si>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</si>
  <si>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</si>
  <si>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</si>
  <si>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</si>
  <si>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</si>
  <si>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</si>
  <si>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</si>
  <si>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</si>
  <si>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</si>
  <si>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</si>
  <si>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</si>
  <si>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</si>
  <si>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</si>
  <si>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</si>
  <si>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</si>
  <si>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</si>
  <si>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</si>
  <si>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</si>
  <si>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</si>
  <si>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</si>
  <si>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</si>
  <si>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</si>
  <si>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</si>
  <si>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</si>
  <si>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</si>
  <si>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</si>
  <si>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</si>
  <si>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</si>
  <si>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</si>
  <si>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</si>
  <si>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</si>
  <si>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</si>
  <si>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</si>
  <si>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</si>
  <si>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</si>
  <si>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</si>
  <si>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</si>
  <si>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</si>
  <si>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</si>
  <si>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</si>
  <si>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</si>
  <si>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</si>
  <si>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</si>
  <si>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</si>
  <si>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</si>
  <si>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</si>
  <si>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</si>
  <si>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</si>
  <si>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</si>
  <si>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</si>
  <si>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</si>
  <si>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</si>
  <si>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</si>
  <si>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</si>
  <si>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</si>
  <si>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</si>
  <si>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</si>
  <si>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</si>
  <si>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</si>
  <si>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</si>
  <si>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</si>
  <si>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</si>
  <si>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</si>
  <si>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</si>
  <si>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</si>
  <si>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</si>
  <si>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</si>
  <si>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</si>
  <si>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</si>
  <si>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</si>
  <si>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</si>
  <si>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</si>
  <si>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</si>
  <si>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</si>
  <si>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</si>
  <si>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</si>
  <si>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</si>
  <si>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</si>
  <si>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</si>
  <si>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</si>
  <si>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</si>
  <si>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</si>
  <si>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</si>
  <si>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</si>
  <si>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</si>
  <si>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</si>
  <si>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</si>
  <si>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</si>
  <si>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</si>
  <si>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</si>
  <si>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</si>
  <si>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</si>
  <si>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</si>
  <si>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</si>
  <si>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</si>
  <si>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</si>
  <si>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</si>
  <si>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</si>
  <si>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</si>
  <si>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</si>
  <si>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</si>
  <si>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</si>
  <si>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</si>
  <si>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</si>
  <si>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</si>
  <si>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</si>
  <si>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</si>
  <si>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</si>
  <si>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</si>
  <si>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</si>
  <si>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</si>
  <si>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</si>
  <si>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</si>
  <si>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</si>
  <si>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</si>
  <si>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</si>
  <si>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</si>
  <si>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</si>
  <si>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</si>
  <si>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</si>
  <si>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</si>
  <si>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</si>
  <si>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</si>
  <si>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</si>
  <si>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</si>
  <si>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</si>
  <si>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</si>
  <si>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</si>
  <si>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</si>
  <si>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</si>
  <si>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</si>
  <si>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</si>
  <si>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</si>
  <si>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</si>
  <si>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</si>
  <si>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</si>
  <si>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</si>
  <si>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</si>
  <si>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</si>
  <si>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</si>
  <si>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</si>
  <si>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</si>
  <si>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</si>
  <si>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</si>
  <si>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</si>
  <si>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</si>
  <si>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</si>
  <si>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</si>
  <si>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</si>
  <si>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</si>
  <si>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</si>
  <si>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</si>
  <si>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</si>
  <si>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</si>
  <si>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</si>
  <si>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</si>
  <si>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</si>
  <si>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</si>
  <si>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</si>
  <si>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</si>
  <si>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</si>
  <si>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</si>
  <si>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</si>
  <si>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</si>
  <si>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</si>
  <si>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</si>
  <si>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</si>
  <si>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</si>
  <si>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</si>
  <si>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</si>
  <si>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</si>
  <si>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</si>
  <si>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</si>
  <si>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</si>
  <si>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</si>
  <si>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</si>
  <si>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</si>
  <si>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</si>
  <si>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</si>
  <si>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</si>
  <si>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</si>
  <si>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</si>
  <si>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</si>
  <si>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</si>
  <si>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</si>
  <si>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</si>
  <si>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</si>
  <si>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</si>
  <si>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</si>
  <si>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</si>
  <si>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</si>
  <si>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</si>
  <si>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</si>
  <si>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</si>
  <si>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</si>
  <si>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</si>
  <si>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</si>
  <si>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</si>
  <si>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</si>
  <si>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</si>
  <si>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</si>
  <si>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</si>
  <si>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</si>
  <si>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</si>
  <si>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</si>
  <si>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</si>
  <si>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</si>
  <si>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</si>
  <si>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</si>
  <si>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</si>
  <si>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</si>
  <si>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</si>
  <si>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</si>
  <si>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</si>
  <si>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</si>
  <si>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</si>
  <si>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</si>
  <si>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</si>
  <si>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</si>
  <si>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</si>
  <si>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</si>
  <si>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</si>
  <si>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</si>
  <si>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</si>
  <si>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</si>
  <si>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</si>
  <si>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</si>
  <si>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</si>
  <si>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</si>
  <si>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</si>
  <si>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</si>
  <si>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</si>
  <si>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</si>
  <si>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</si>
  <si>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</si>
  <si>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</si>
  <si>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</si>
  <si>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</si>
  <si>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</si>
  <si>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</si>
  <si>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</si>
  <si>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</si>
  <si>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</si>
  <si>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</si>
  <si>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</si>
  <si>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</si>
  <si>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</si>
  <si>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</si>
  <si>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</si>
  <si>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</si>
  <si>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</si>
  <si>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</si>
  <si>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</si>
  <si>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</si>
  <si>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</si>
  <si>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</si>
  <si>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</si>
  <si>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</si>
  <si>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</si>
  <si>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</si>
  <si>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</si>
  <si>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</si>
  <si>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</si>
  <si>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</si>
  <si>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</si>
  <si>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</si>
  <si>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</si>
  <si>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</si>
  <si>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</si>
  <si>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</si>
  <si>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</si>
  <si>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</si>
  <si>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</si>
  <si>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</si>
  <si>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</si>
  <si>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</si>
  <si>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</si>
  <si>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</si>
  <si>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</si>
  <si>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</si>
  <si>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</si>
  <si>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</si>
  <si>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</si>
  <si>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</si>
  <si>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</si>
  <si>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</si>
  <si>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</si>
  <si>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</si>
  <si>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</si>
  <si>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</si>
  <si>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</si>
  <si>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</si>
  <si>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</si>
  <si>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</si>
  <si>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</si>
  <si>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</si>
  <si>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</si>
  <si>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</si>
  <si>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</si>
  <si>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</si>
  <si>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</si>
  <si>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</si>
  <si>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</si>
  <si>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</si>
  <si>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</si>
  <si>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</si>
  <si>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</si>
  <si>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</si>
  <si>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</si>
  <si>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</si>
  <si>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</si>
  <si>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</si>
  <si>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</si>
  <si>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</si>
  <si>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</si>
  <si>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</si>
  <si>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</si>
  <si>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</si>
  <si>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</si>
  <si>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</si>
  <si>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</si>
  <si>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</si>
  <si>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</si>
  <si>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</si>
  <si>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</si>
  <si>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</si>
  <si>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</si>
  <si>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</si>
  <si>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</si>
  <si>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</si>
  <si>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</si>
  <si>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</si>
  <si>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</si>
  <si>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</si>
  <si>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</si>
  <si>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</si>
  <si>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</si>
  <si>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</si>
  <si>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</si>
  <si>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</si>
  <si>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</si>
  <si>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</si>
  <si>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</si>
  <si>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</si>
  <si>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</si>
  <si>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</si>
  <si>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</si>
  <si>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</si>
  <si>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</si>
  <si>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</si>
  <si>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</si>
  <si>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</si>
  <si>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</si>
  <si>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</si>
  <si>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</si>
  <si>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</si>
  <si>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</si>
  <si>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</si>
  <si>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</si>
  <si>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</si>
  <si>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</si>
  <si>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</si>
  <si>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</si>
  <si>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</si>
  <si>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</si>
  <si>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</si>
  <si>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</si>
  <si>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</si>
  <si>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</si>
  <si>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</si>
  <si>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</si>
  <si>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</si>
  <si>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</si>
  <si>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</si>
  <si>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</si>
  <si>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</si>
  <si>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</si>
  <si>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</si>
  <si>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</si>
  <si>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</si>
  <si>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</si>
  <si>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</si>
  <si>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</si>
  <si>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</si>
  <si>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</si>
  <si>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</si>
  <si>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</si>
  <si>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</si>
  <si>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</si>
  <si>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</si>
  <si>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</si>
  <si>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</si>
  <si>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</si>
  <si>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</si>
  <si>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</si>
  <si>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</si>
  <si>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</si>
  <si>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</si>
  <si>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</si>
  <si>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</si>
  <si>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</si>
  <si>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</si>
  <si>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</si>
  <si>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</si>
  <si>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</si>
  <si>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</si>
  <si>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</si>
  <si>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</si>
  <si>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</si>
  <si>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</si>
  <si>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</si>
  <si>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</si>
  <si>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</si>
  <si>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</si>
  <si>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</si>
  <si>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</si>
  <si>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</si>
  <si>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</si>
  <si>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</si>
  <si>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</si>
  <si>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</si>
  <si>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</si>
  <si>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</si>
  <si>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</si>
  <si>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</si>
  <si>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</si>
  <si>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</si>
  <si>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</si>
  <si>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</si>
  <si>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</si>
  <si>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</si>
  <si>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</si>
  <si>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</si>
  <si>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</si>
  <si>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</si>
  <si>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</si>
  <si>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</si>
  <si>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</si>
  <si>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</si>
  <si>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</si>
  <si>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</si>
  <si>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</si>
  <si>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</si>
  <si>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</si>
  <si>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</si>
  <si>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</si>
  <si>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</si>
  <si>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</si>
  <si>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</si>
  <si>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</si>
  <si>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</si>
  <si>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</si>
  <si>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</si>
  <si>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</si>
  <si>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</si>
  <si>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</si>
  <si>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</si>
  <si>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</si>
  <si>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</si>
  <si>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</si>
  <si>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</si>
  <si>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</si>
  <si>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</si>
  <si>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</si>
  <si>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</si>
  <si>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</si>
  <si>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</si>
  <si>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</si>
  <si>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</si>
  <si>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</si>
  <si>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</si>
  <si>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</si>
  <si>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</si>
  <si>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</si>
  <si>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</si>
  <si>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</si>
  <si>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</si>
  <si>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</si>
  <si>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</si>
  <si>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</si>
  <si>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</si>
  <si>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</si>
  <si>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</si>
  <si>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</si>
  <si>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</si>
  <si>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</si>
  <si>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</si>
  <si>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</si>
  <si>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</si>
  <si>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</si>
  <si>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</si>
  <si>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</si>
  <si>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</si>
  <si>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</si>
  <si>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</si>
  <si>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</si>
  <si>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</si>
  <si>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</si>
  <si>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</si>
  <si>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</si>
  <si>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</si>
  <si>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</si>
  <si>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</si>
  <si>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</si>
  <si>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</si>
  <si>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</si>
  <si>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</si>
  <si>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</si>
  <si>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</si>
  <si>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</si>
  <si>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</si>
  <si>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</si>
  <si>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</si>
  <si>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</si>
  <si>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</si>
  <si>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</si>
  <si>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</si>
  <si>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</si>
  <si>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</si>
  <si>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</si>
  <si>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</si>
  <si>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</si>
  <si>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</si>
  <si>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</si>
  <si>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</si>
  <si>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</si>
  <si>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</si>
  <si>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</si>
  <si>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</si>
  <si>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</si>
  <si>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</si>
  <si>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</si>
  <si>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</si>
  <si>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</si>
  <si>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</si>
  <si>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</si>
  <si>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</si>
  <si>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</si>
  <si>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</si>
  <si>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</si>
  <si>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</si>
  <si>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</si>
  <si>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</si>
  <si>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</si>
  <si>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</si>
  <si>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</si>
  <si>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</si>
  <si>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</si>
  <si>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</si>
  <si>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</si>
  <si>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</si>
  <si>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</si>
  <si>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</si>
  <si>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</si>
  <si>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</si>
  <si>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</si>
  <si>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</si>
  <si>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</si>
  <si>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</si>
  <si>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</si>
  <si>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</si>
  <si>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</si>
  <si>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</si>
  <si>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</si>
  <si>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</si>
  <si>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</si>
  <si>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</si>
  <si>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</si>
  <si>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</si>
  <si>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</si>
  <si>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</si>
  <si>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</si>
  <si>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</si>
  <si>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</si>
  <si>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</si>
  <si>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</si>
  <si>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</si>
  <si>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</si>
  <si>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</si>
  <si>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</si>
  <si>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</si>
  <si>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</si>
  <si>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</si>
  <si>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</si>
  <si>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</si>
  <si>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</si>
  <si>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</si>
  <si>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</si>
  <si>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</si>
  <si>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</si>
  <si>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</si>
  <si>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</si>
  <si>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</si>
  <si>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</si>
  <si>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</si>
  <si>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</si>
  <si>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</si>
  <si>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</si>
  <si>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</si>
  <si>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</si>
  <si>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</si>
  <si>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</si>
  <si>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</si>
  <si>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</si>
  <si>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</si>
  <si>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</si>
  <si>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</si>
  <si>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</si>
  <si>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</si>
  <si>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</si>
  <si>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</si>
  <si>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</si>
  <si>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</si>
  <si>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</si>
  <si>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</si>
  <si>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</si>
  <si>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</si>
  <si>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</si>
  <si>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</si>
  <si>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</si>
  <si>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</si>
  <si>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</si>
  <si>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</si>
  <si>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</si>
  <si>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</si>
  <si>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</si>
  <si>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</si>
  <si>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</si>
  <si>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</si>
  <si>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</si>
  <si>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</si>
  <si>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</si>
  <si>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</si>
  <si>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</si>
  <si>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</si>
  <si>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</si>
  <si>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</si>
  <si>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</si>
  <si>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</si>
  <si>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</si>
  <si>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</si>
  <si>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</si>
  <si>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</si>
  <si>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</si>
  <si>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</si>
  <si>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</si>
  <si>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</si>
  <si>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</si>
  <si>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</si>
  <si>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</si>
  <si>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</si>
  <si>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</si>
  <si>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</si>
  <si>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</si>
  <si>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</si>
  <si>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</si>
  <si>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</si>
  <si>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</si>
  <si>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</si>
  <si>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</si>
  <si>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</si>
  <si>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</si>
  <si>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</si>
  <si>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</si>
  <si>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</si>
  <si>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</si>
  <si>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</si>
  <si>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</si>
  <si>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</si>
  <si>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</si>
  <si>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</si>
  <si>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</si>
  <si>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</si>
  <si>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</si>
  <si>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</si>
  <si>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</si>
  <si>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</si>
  <si>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</si>
  <si>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</si>
  <si>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</si>
  <si>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</si>
  <si>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</si>
  <si>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</si>
  <si>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</si>
  <si>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</si>
  <si>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</si>
  <si>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</si>
  <si>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</si>
  <si>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</si>
  <si>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</si>
  <si>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</si>
  <si>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</si>
  <si>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</si>
  <si>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</si>
  <si>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</si>
  <si>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</si>
  <si>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</si>
  <si>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</si>
  <si>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</si>
  <si>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</si>
  <si>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</si>
  <si>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</si>
  <si>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</si>
  <si>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</si>
  <si>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</si>
  <si>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</si>
  <si>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</si>
  <si>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</si>
  <si>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</si>
  <si>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</si>
  <si>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</si>
  <si>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</si>
  <si>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</si>
  <si>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</si>
  <si>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</si>
  <si>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</si>
  <si>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</si>
  <si>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</si>
  <si>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</si>
  <si>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</si>
  <si>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</si>
  <si>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</si>
  <si>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</si>
  <si>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</si>
  <si>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</si>
  <si>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</si>
  <si>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</si>
  <si>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</si>
  <si>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</si>
  <si>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</si>
  <si>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</si>
  <si>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</si>
  <si>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</si>
  <si>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</si>
  <si>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</si>
  <si>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</si>
  <si>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</si>
  <si>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</si>
  <si>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</si>
  <si>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</si>
  <si>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</si>
  <si>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</si>
  <si>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</si>
  <si>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</si>
  <si>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</si>
  <si>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</si>
  <si>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</si>
  <si>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</si>
  <si>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</si>
  <si>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</si>
  <si>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</si>
  <si>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</si>
  <si>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</si>
  <si>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</si>
  <si>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</si>
  <si>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</si>
  <si>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</si>
  <si>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</si>
  <si>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</si>
  <si>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</si>
  <si>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</si>
  <si>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</si>
  <si>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</si>
  <si>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</si>
  <si>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</si>
  <si>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</si>
  <si>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</si>
  <si>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</si>
  <si>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</si>
  <si>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</si>
  <si>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</si>
  <si>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</si>
  <si>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</si>
  <si>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</si>
  <si>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</si>
  <si>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</si>
  <si>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</si>
  <si>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</si>
  <si>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</si>
  <si>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</si>
  <si>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</si>
  <si>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</si>
  <si>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</si>
  <si>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</si>
  <si>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</si>
  <si>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</si>
  <si>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</si>
  <si>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</si>
  <si>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</si>
  <si>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</si>
  <si>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</si>
  <si>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</si>
  <si>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</si>
  <si>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</si>
  <si>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</si>
  <si>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</si>
  <si>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</si>
  <si>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</si>
  <si>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</si>
  <si>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</si>
  <si>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</si>
  <si>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</si>
  <si>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</si>
  <si>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</si>
  <si>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</si>
  <si>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</si>
  <si>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</si>
  <si>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</si>
  <si>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</si>
  <si>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</si>
  <si>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</si>
  <si>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</si>
  <si>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</si>
  <si>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</si>
  <si>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</si>
  <si>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</si>
  <si>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</si>
  <si>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</si>
  <si>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</si>
  <si>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</si>
  <si>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</si>
  <si>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</si>
  <si>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</si>
  <si>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</si>
  <si>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</si>
  <si>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</si>
  <si>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</si>
  <si>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</si>
  <si>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</si>
  <si>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</si>
  <si>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</si>
  <si>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</si>
  <si>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</si>
  <si>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</si>
  <si>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</si>
  <si>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</si>
  <si>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</si>
  <si>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</si>
  <si>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</si>
  <si>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</si>
  <si>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</si>
  <si>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</si>
  <si>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</si>
  <si>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</si>
  <si>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</si>
  <si>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</si>
  <si>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</si>
  <si>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</si>
  <si>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</si>
  <si>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</si>
  <si>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</si>
  <si>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</si>
  <si>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</si>
  <si>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</si>
  <si>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</si>
  <si>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</si>
  <si>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</si>
  <si>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</si>
  <si>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</si>
  <si>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</si>
  <si>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</si>
  <si>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</si>
  <si>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</si>
  <si>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</si>
  <si>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</si>
  <si>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</si>
  <si>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</si>
  <si>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</si>
  <si>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</si>
  <si>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</si>
  <si>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</si>
  <si>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</si>
  <si>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</si>
  <si>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</si>
  <si>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</si>
  <si>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</si>
  <si>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</si>
  <si>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</si>
  <si>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</si>
  <si>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</si>
  <si>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</si>
  <si>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</si>
  <si>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</si>
  <si>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</si>
  <si>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</si>
  <si>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</si>
  <si>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</si>
  <si>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</si>
  <si>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</si>
  <si>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</si>
  <si>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</si>
  <si>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</si>
  <si>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</si>
  <si>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</si>
  <si>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</si>
  <si>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</si>
  <si>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</si>
  <si>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</si>
  <si>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</si>
  <si>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</si>
  <si>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</si>
  <si>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</si>
  <si>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</si>
  <si>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</si>
  <si>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</si>
  <si>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</si>
  <si>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</si>
  <si>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</si>
  <si>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</si>
  <si>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</si>
  <si>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</si>
  <si>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</si>
  <si>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</si>
  <si>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</si>
  <si>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</si>
  <si>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</si>
  <si>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</si>
  <si>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</si>
  <si>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</si>
  <si>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</si>
  <si>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</si>
  <si>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</si>
  <si>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</si>
  <si>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</si>
  <si>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</si>
  <si>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</si>
  <si>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</si>
  <si>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</si>
  <si>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</si>
  <si>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</si>
  <si>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</si>
  <si>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</si>
  <si>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</si>
  <si>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</si>
  <si>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</si>
  <si>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</si>
  <si>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</si>
  <si>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</si>
  <si>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</si>
  <si>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</si>
  <si>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</si>
  <si>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</si>
  <si>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</si>
  <si>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</si>
  <si>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</si>
  <si>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</si>
  <si>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</si>
  <si>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</si>
  <si>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</si>
  <si>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</si>
  <si>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</si>
  <si>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</si>
  <si>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</si>
  <si>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</si>
  <si>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</si>
  <si>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</si>
  <si>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</si>
  <si>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</si>
  <si>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</si>
  <si>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</si>
  <si>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</si>
  <si>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</si>
  <si>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</si>
  <si>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</si>
  <si>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</si>
  <si>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</si>
  <si>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</si>
  <si>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</si>
  <si>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</si>
  <si>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</si>
  <si>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</si>
  <si>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</si>
  <si>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</si>
  <si>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</si>
  <si>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</si>
  <si>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</si>
  <si>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</si>
  <si>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</si>
  <si>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</si>
  <si>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</si>
  <si>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</si>
  <si>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</si>
  <si>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</si>
  <si>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</si>
  <si>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</si>
  <si>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</si>
  <si>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</si>
  <si>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</si>
  <si>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</si>
  <si>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</si>
  <si>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</si>
  <si>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</si>
  <si>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</si>
  <si>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</si>
  <si>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</si>
  <si>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</si>
  <si>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</si>
  <si>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</si>
  <si>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</si>
  <si>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</si>
  <si>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</si>
  <si>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</si>
  <si>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</si>
  <si>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</si>
  <si>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</si>
  <si>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</si>
  <si>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</si>
  <si>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</si>
  <si>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</si>
  <si>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</si>
  <si>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</si>
  <si>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</si>
  <si>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</si>
  <si>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</si>
  <si>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</si>
  <si>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</si>
  <si>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</si>
  <si>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</si>
  <si>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</si>
  <si>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</si>
  <si>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</si>
  <si>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</si>
  <si>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</si>
  <si>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</si>
  <si>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</si>
  <si>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</si>
  <si>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</si>
  <si>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</si>
  <si>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</si>
  <si>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</si>
  <si>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</si>
  <si>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</si>
  <si>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</si>
  <si>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</si>
  <si>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</si>
  <si>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</si>
  <si>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</si>
  <si>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</si>
  <si>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</si>
  <si>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</si>
  <si>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</si>
  <si>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</si>
  <si>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</si>
  <si>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</si>
  <si>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</si>
  <si>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</si>
  <si>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</si>
  <si>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</si>
  <si>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</si>
  <si>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</si>
  <si>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</si>
  <si>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</si>
  <si>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</si>
  <si>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</si>
  <si>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</si>
  <si>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</si>
  <si>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</si>
  <si>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</si>
  <si>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</si>
  <si>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</si>
  <si>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</si>
  <si>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</si>
  <si>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</si>
  <si>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</si>
  <si>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</si>
  <si>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</si>
  <si>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</si>
  <si>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</si>
  <si>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</si>
  <si>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</si>
  <si>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</si>
  <si>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</si>
  <si>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</si>
  <si>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</si>
  <si>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</si>
  <si>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</si>
  <si>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</si>
  <si>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</si>
  <si>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</si>
  <si>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</si>
  <si>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</si>
  <si>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</si>
  <si>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</si>
  <si>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</si>
  <si>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</si>
  <si>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</si>
  <si>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</si>
  <si>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</si>
  <si>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</si>
  <si>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</si>
  <si>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</si>
  <si>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</si>
  <si>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</si>
  <si>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</si>
  <si>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</si>
  <si>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</si>
  <si>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</si>
  <si>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</si>
  <si>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</si>
  <si>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</si>
  <si>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</si>
  <si>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</si>
  <si>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</si>
  <si>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</si>
  <si>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</si>
  <si>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</si>
  <si>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</si>
  <si>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</si>
  <si>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</si>
  <si>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</si>
  <si>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</si>
  <si>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</si>
  <si>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</si>
  <si>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</si>
  <si>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</si>
  <si>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</si>
  <si>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</si>
  <si>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</si>
  <si>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</si>
  <si>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</si>
  <si>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</si>
  <si>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</si>
  <si>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</si>
  <si>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</si>
  <si>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</si>
  <si>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</si>
  <si>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</si>
  <si>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</si>
  <si>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</si>
  <si>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</si>
  <si>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</si>
  <si>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</si>
  <si>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</si>
  <si>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</si>
  <si>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</si>
  <si>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</si>
  <si>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</si>
  <si>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</si>
  <si>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</si>
  <si>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</si>
  <si>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</si>
  <si>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</si>
  <si>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</si>
  <si>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</si>
  <si>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</si>
  <si>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</si>
  <si>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</si>
  <si>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</si>
  <si>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</si>
  <si>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</si>
  <si>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</si>
  <si>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</si>
  <si>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</si>
  <si>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</si>
  <si>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</si>
  <si>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</si>
  <si>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</si>
  <si>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</si>
  <si>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</si>
  <si>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</si>
  <si>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</si>
  <si>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</si>
  <si>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</si>
  <si>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</si>
  <si>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</si>
  <si>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</si>
  <si>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</si>
  <si>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</si>
  <si>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</si>
  <si>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</si>
  <si>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</si>
  <si>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</si>
  <si>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</si>
  <si>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</si>
  <si>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</si>
  <si>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</si>
  <si>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</si>
  <si>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</si>
  <si>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</si>
  <si>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</si>
  <si>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</si>
  <si>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</si>
  <si>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</si>
  <si>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</si>
  <si>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</si>
  <si>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</si>
  <si>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</si>
  <si>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</si>
  <si>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</si>
  <si>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</si>
  <si>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</si>
  <si>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</si>
  <si>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</si>
  <si>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</si>
  <si>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</si>
  <si>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</si>
  <si>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</si>
  <si>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</si>
  <si>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</si>
  <si>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</si>
  <si>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</si>
  <si>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</si>
  <si>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</si>
  <si>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</si>
  <si>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</si>
  <si>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</si>
  <si>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</si>
  <si>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</si>
  <si>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</si>
  <si>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</si>
  <si>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</si>
  <si>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</si>
  <si>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</si>
  <si>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</si>
  <si>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</si>
  <si>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</si>
  <si>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</si>
  <si>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</si>
  <si>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</si>
  <si>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</si>
  <si>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</si>
  <si>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</si>
  <si>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</si>
  <si>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</si>
  <si>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</si>
  <si>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</si>
  <si>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</si>
  <si>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</si>
  <si>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</si>
  <si>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</si>
  <si>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</si>
  <si>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</si>
  <si>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</si>
  <si>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</si>
  <si>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</si>
  <si>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</si>
  <si>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</si>
  <si>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</si>
  <si>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</si>
  <si>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</si>
  <si>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</si>
  <si>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</si>
  <si>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</si>
  <si>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</si>
  <si>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</si>
  <si>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</si>
  <si>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</si>
  <si>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</si>
  <si>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</si>
  <si>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</si>
  <si>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</si>
  <si>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</si>
  <si>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</si>
  <si>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</si>
  <si>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</si>
  <si>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</si>
  <si>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</si>
  <si>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</si>
  <si>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</si>
  <si>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</si>
  <si>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</si>
  <si>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</si>
  <si>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</si>
  <si>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</si>
  <si>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</si>
  <si>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</si>
  <si>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</si>
  <si>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</si>
  <si>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</si>
  <si>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</si>
  <si>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</si>
  <si>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</si>
  <si>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</si>
  <si>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</si>
  <si>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</si>
  <si>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</si>
  <si>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</si>
  <si>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</si>
  <si>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</si>
  <si>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</si>
  <si>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</si>
  <si>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</si>
  <si>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</si>
  <si>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</si>
  <si>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</si>
  <si>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</si>
  <si>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</si>
  <si>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</si>
  <si>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</si>
  <si>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</si>
  <si>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</si>
  <si>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</si>
  <si>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</si>
  <si>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</si>
  <si>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</si>
  <si>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</si>
  <si>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</si>
  <si>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</si>
  <si>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</si>
  <si>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</si>
  <si>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</si>
  <si>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</si>
  <si>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</si>
  <si>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</si>
  <si>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</si>
  <si>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</si>
  <si>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</si>
  <si>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</si>
  <si>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</si>
  <si>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</si>
  <si>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</si>
  <si>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</si>
  <si>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</si>
  <si>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</si>
  <si>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</si>
  <si>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</si>
  <si>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</si>
  <si>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</si>
  <si>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</si>
  <si>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</si>
  <si>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</si>
  <si>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</si>
  <si>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</si>
  <si>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</si>
  <si>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</si>
  <si>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</si>
  <si>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</si>
  <si>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</si>
  <si>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</si>
  <si>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</si>
  <si>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</si>
  <si>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</si>
  <si>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</si>
  <si>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</si>
  <si>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</si>
  <si>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</si>
  <si>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</si>
  <si>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</si>
  <si>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</si>
  <si>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</si>
  <si>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</si>
  <si>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</si>
  <si>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</si>
  <si>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</si>
  <si>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</si>
  <si>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</si>
  <si>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</si>
  <si>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</si>
  <si>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</si>
  <si>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</si>
  <si>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</si>
  <si>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</si>
  <si>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</si>
  <si>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</si>
  <si>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</si>
  <si>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</si>
  <si>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</si>
  <si>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</si>
  <si>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</si>
  <si>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</si>
  <si>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</si>
  <si>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</si>
  <si>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</si>
  <si>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</si>
  <si>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</si>
  <si>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</si>
  <si>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</si>
  <si>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</si>
  <si>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</si>
  <si>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</si>
  <si>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</si>
  <si>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</si>
  <si>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</si>
  <si>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</si>
  <si>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</si>
  <si>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</si>
  <si>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</si>
  <si>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</si>
  <si>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</si>
  <si>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</si>
  <si>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</si>
  <si>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</si>
  <si>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</si>
  <si>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</si>
  <si>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</si>
  <si>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</si>
  <si>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</si>
  <si>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</si>
  <si>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</si>
  <si>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</si>
  <si>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</si>
  <si>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</si>
  <si>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</si>
  <si>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</si>
  <si>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</si>
  <si>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</si>
  <si>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</si>
  <si>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</si>
  <si>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</si>
  <si>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</si>
  <si>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</si>
  <si>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</si>
  <si>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</si>
  <si>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</si>
  <si>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</si>
  <si>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</si>
  <si>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</si>
  <si>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</si>
  <si>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</si>
  <si>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</si>
  <si>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</si>
  <si>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</si>
  <si>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</si>
  <si>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</si>
  <si>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</si>
  <si>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</si>
  <si>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</si>
  <si>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</si>
  <si>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</si>
  <si>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</si>
  <si>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</si>
  <si>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</si>
  <si>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</si>
  <si>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</si>
  <si>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</si>
  <si>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</si>
  <si>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</si>
  <si>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</si>
  <si>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</si>
  <si>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</si>
  <si>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</si>
  <si>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</si>
  <si>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</si>
  <si>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</si>
  <si>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</si>
  <si>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</si>
  <si>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</si>
  <si>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</si>
  <si>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</si>
  <si>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</si>
  <si>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</si>
  <si>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</si>
  <si>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</si>
  <si>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</si>
  <si>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</si>
  <si>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</si>
  <si>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</si>
  <si>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</si>
  <si>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</si>
  <si>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</si>
  <si>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</si>
  <si>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</si>
  <si>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</si>
  <si>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</si>
  <si>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</si>
  <si>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</si>
  <si>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</si>
  <si>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</si>
  <si>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</si>
  <si>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</si>
  <si>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</si>
  <si>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</si>
  <si>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</si>
  <si>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</si>
  <si>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</si>
  <si>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</si>
  <si>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</si>
  <si>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</si>
  <si>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</si>
  <si>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</si>
  <si>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</si>
  <si>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</si>
  <si>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</si>
  <si>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</si>
  <si>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</si>
  <si>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</si>
  <si>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</si>
  <si>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</si>
  <si>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</si>
  <si>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</si>
  <si>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</si>
  <si>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</si>
  <si>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</si>
  <si>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</si>
  <si>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</si>
  <si>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</si>
  <si>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</si>
  <si>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</si>
  <si>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</si>
  <si>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</si>
  <si>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</si>
  <si>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</si>
  <si>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</si>
  <si>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</si>
  <si>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</si>
  <si>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</si>
  <si>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</si>
  <si>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</si>
  <si>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</si>
  <si>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</si>
  <si>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</si>
  <si>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</si>
  <si>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</si>
  <si>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</si>
  <si>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</si>
  <si>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</si>
  <si>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</si>
  <si>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</si>
  <si>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</si>
  <si>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</si>
  <si>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</si>
  <si>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</si>
  <si>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</si>
  <si>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</si>
  <si>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</si>
  <si>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</si>
  <si>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</si>
  <si>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</si>
  <si>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</si>
  <si>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</si>
  <si>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</si>
  <si>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</si>
  <si>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</si>
  <si>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</si>
  <si>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</si>
  <si>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</si>
  <si>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</si>
  <si>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</si>
  <si>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</si>
  <si>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</si>
  <si>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</si>
  <si>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</si>
  <si>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</si>
  <si>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</si>
  <si>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</si>
  <si>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</si>
  <si>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</si>
  <si>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</si>
  <si>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</si>
  <si>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</si>
  <si>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</si>
  <si>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</si>
  <si>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</si>
  <si>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</si>
  <si>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</si>
  <si>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</si>
  <si>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</si>
  <si>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</si>
  <si>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</si>
  <si>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</si>
  <si>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</si>
  <si>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</si>
  <si>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</si>
  <si>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</si>
  <si>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</si>
  <si>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</si>
  <si>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</si>
  <si>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</si>
  <si>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</si>
  <si>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</si>
  <si>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</si>
  <si>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</si>
  <si>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</si>
  <si>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</si>
  <si>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</si>
  <si>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</si>
  <si>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</si>
  <si>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</si>
  <si>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</si>
  <si>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</si>
  <si>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</si>
  <si>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</si>
  <si>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</si>
  <si>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</si>
  <si>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</si>
  <si>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</si>
  <si>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</si>
  <si>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</si>
  <si>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</si>
  <si>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</si>
  <si>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</si>
  <si>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</si>
  <si>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</si>
  <si>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</si>
  <si>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</si>
  <si>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</si>
  <si>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</si>
  <si>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</si>
  <si>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</si>
  <si>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</si>
  <si>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</si>
  <si>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</si>
  <si>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</si>
  <si>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</si>
  <si>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</si>
  <si>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</si>
  <si>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</si>
  <si>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</si>
  <si>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</si>
  <si>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</si>
  <si>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</si>
  <si>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</si>
  <si>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</si>
  <si>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</si>
  <si>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</si>
  <si>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</si>
  <si>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</si>
  <si>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</si>
  <si>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</si>
  <si>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</si>
  <si>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</si>
  <si>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</si>
  <si>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</si>
  <si>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</si>
  <si>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</si>
  <si>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</si>
  <si>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</si>
  <si>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</si>
  <si>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</si>
  <si>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</si>
  <si>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</si>
  <si>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</si>
  <si>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</si>
  <si>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</si>
  <si>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</si>
  <si>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</si>
  <si>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</si>
  <si>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</si>
  <si>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</si>
  <si>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</si>
  <si>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</si>
  <si>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</si>
  <si>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</si>
  <si>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</si>
  <si>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</si>
  <si>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</si>
  <si>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</si>
  <si>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</si>
  <si>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</si>
  <si>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</si>
  <si>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</si>
  <si>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</si>
  <si>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</si>
  <si>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</si>
  <si>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</si>
  <si>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</si>
  <si>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</si>
  <si>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</si>
  <si>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</si>
  <si>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</si>
  <si>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</si>
  <si>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</si>
  <si>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</si>
  <si>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</si>
  <si>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</si>
  <si>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</si>
  <si>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</si>
  <si>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</si>
  <si>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</si>
  <si>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</si>
  <si>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</si>
  <si>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</si>
  <si>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</si>
  <si>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</si>
  <si>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</si>
  <si>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</si>
  <si>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</si>
  <si>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</si>
  <si>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</si>
  <si>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</si>
  <si>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</si>
  <si>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</si>
  <si>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</si>
  <si>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</si>
  <si>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</si>
  <si>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</si>
  <si>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</si>
  <si>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</si>
  <si>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</si>
  <si>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</si>
  <si>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</si>
  <si>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</si>
  <si>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</si>
  <si>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</si>
  <si>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</si>
  <si>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</si>
  <si>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</si>
  <si>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</si>
  <si>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</si>
  <si>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</si>
  <si>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</si>
  <si>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</si>
  <si>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</si>
  <si>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</si>
  <si>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</si>
  <si>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</si>
  <si>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</si>
  <si>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</si>
  <si>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</si>
  <si>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</si>
  <si>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</si>
  <si>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</si>
  <si>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</si>
  <si>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</si>
  <si>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</si>
  <si>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</si>
  <si>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</si>
  <si>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</si>
  <si>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</si>
  <si>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</si>
  <si>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</si>
  <si>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</si>
  <si>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</si>
  <si>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</si>
  <si>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</si>
  <si>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</si>
  <si>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</si>
  <si>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</si>
  <si>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</si>
  <si>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</si>
  <si>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</si>
  <si>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</si>
  <si>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</si>
  <si>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</si>
  <si>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</si>
  <si>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</si>
  <si>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</si>
  <si>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</si>
  <si>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</si>
  <si>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</si>
  <si>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</si>
  <si>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</si>
  <si>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</si>
  <si>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</si>
  <si>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</si>
  <si>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</si>
  <si>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</si>
  <si>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</si>
  <si>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</si>
  <si>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</si>
  <si>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</si>
  <si>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</si>
  <si>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</si>
  <si>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</si>
  <si>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</si>
  <si>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</si>
  <si>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</si>
  <si>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</si>
  <si>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</si>
  <si>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</si>
  <si>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</si>
  <si>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</si>
  <si>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</si>
  <si>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</si>
  <si>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</si>
  <si>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</si>
  <si>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</si>
  <si>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</si>
  <si>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</si>
  <si>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</si>
  <si>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</si>
  <si>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</si>
  <si>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</si>
  <si>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</si>
  <si>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</si>
  <si>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</si>
  <si>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</si>
  <si>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</si>
  <si>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</si>
  <si>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</si>
  <si>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</si>
  <si>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</si>
  <si>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</si>
  <si>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</si>
  <si>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</si>
  <si>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</si>
  <si>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</si>
  <si>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</si>
  <si>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</si>
  <si>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</si>
  <si>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</si>
  <si>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</si>
  <si>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</si>
  <si>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</si>
  <si>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</si>
  <si>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</si>
  <si>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</si>
  <si>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</si>
  <si>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</si>
  <si>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</si>
  <si>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</si>
  <si>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</si>
  <si>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</si>
  <si>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</si>
  <si>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</si>
  <si>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</si>
  <si>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</si>
  <si>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</si>
  <si>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</si>
  <si>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</si>
  <si>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</si>
  <si>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</si>
  <si>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</si>
  <si>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</si>
  <si>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</si>
  <si>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</si>
  <si>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</si>
  <si>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</si>
  <si>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</si>
  <si>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</si>
  <si>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</si>
  <si>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</si>
  <si>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</si>
  <si>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</si>
  <si>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</si>
  <si>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</si>
  <si>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</si>
  <si>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</si>
  <si>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</si>
  <si>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</si>
  <si>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</si>
  <si>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</si>
  <si>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</si>
  <si>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</si>
  <si>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</si>
  <si>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</si>
  <si>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</si>
  <si>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</si>
  <si>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</si>
  <si>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</si>
  <si>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</si>
  <si>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</si>
  <si>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</si>
  <si>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</si>
  <si>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</si>
  <si>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</si>
  <si>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</si>
  <si>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</si>
  <si>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</si>
  <si>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</si>
  <si>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</si>
  <si>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</si>
  <si>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</si>
  <si>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</si>
  <si>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</si>
  <si>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</si>
  <si>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</si>
  <si>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</si>
  <si>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</si>
  <si>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</si>
  <si>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</si>
  <si>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</si>
  <si>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</si>
  <si>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</si>
  <si>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</si>
  <si>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</si>
  <si>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</si>
  <si>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</si>
  <si>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</si>
  <si>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</si>
  <si>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</si>
  <si>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</si>
  <si>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</si>
  <si>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</si>
  <si>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</si>
  <si>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</si>
  <si>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</si>
  <si>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</si>
  <si>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</si>
  <si>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</si>
  <si>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</si>
  <si>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</si>
  <si>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</si>
  <si>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</si>
  <si>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</si>
  <si>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</si>
  <si>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</si>
  <si>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</si>
  <si>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</si>
  <si>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</si>
  <si>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</si>
  <si>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</si>
  <si>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</si>
  <si>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</si>
  <si>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</si>
  <si>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</si>
  <si>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</si>
  <si>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</si>
  <si>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</si>
  <si>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</si>
  <si>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</si>
  <si>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</si>
  <si>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</si>
  <si>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</si>
  <si>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</si>
  <si>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</si>
  <si>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</si>
  <si>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</si>
  <si>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</si>
  <si>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</si>
  <si>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</si>
  <si>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</si>
  <si>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</si>
  <si>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</si>
  <si>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</si>
  <si>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</si>
  <si>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</si>
  <si>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</si>
  <si>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</si>
  <si>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</si>
  <si>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</si>
  <si>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</si>
  <si>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</si>
  <si>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</si>
  <si>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</si>
  <si>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</si>
  <si>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</si>
  <si>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</si>
  <si>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</si>
  <si>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</si>
  <si>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</si>
  <si>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</si>
  <si>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</si>
  <si>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</si>
  <si>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</si>
  <si>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</si>
  <si>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</si>
  <si>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</si>
  <si>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</si>
  <si>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</si>
  <si>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</si>
  <si>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</si>
  <si>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</si>
  <si>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</si>
  <si>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</si>
  <si>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</si>
  <si>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</si>
  <si>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</si>
  <si>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</si>
  <si>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</si>
  <si>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</si>
  <si>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</si>
  <si>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</si>
  <si>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</si>
  <si>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</si>
  <si>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</si>
  <si>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</si>
  <si>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</si>
  <si>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</si>
  <si>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</si>
  <si>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</si>
  <si>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</si>
  <si>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</si>
  <si>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</si>
  <si>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</si>
  <si>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</si>
  <si>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</si>
  <si>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</si>
  <si>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</si>
  <si>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</si>
  <si>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</si>
  <si>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</si>
  <si>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</si>
  <si>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</si>
  <si>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</si>
  <si>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</si>
  <si>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</si>
  <si>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</si>
  <si>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</si>
  <si>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</si>
  <si>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</si>
  <si>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</si>
  <si>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</si>
  <si>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</si>
  <si>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</si>
  <si>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</si>
  <si>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</si>
  <si>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</si>
  <si>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</si>
  <si>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</si>
  <si>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</si>
  <si>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</si>
  <si>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</si>
  <si>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</si>
  <si>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</si>
  <si>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</si>
  <si>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</si>
  <si>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</si>
  <si>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</si>
  <si>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</si>
  <si>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</si>
  <si>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</si>
  <si>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</si>
  <si>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</si>
  <si>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</si>
  <si>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</si>
  <si>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</si>
  <si>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</si>
  <si>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</si>
  <si>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</si>
  <si>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</si>
  <si>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</si>
  <si>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</si>
  <si>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</si>
  <si>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</si>
  <si>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</si>
  <si>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</si>
  <si>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</si>
  <si>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</si>
  <si>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</si>
  <si>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</si>
  <si>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</si>
  <si>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</si>
  <si>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</si>
  <si>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</si>
  <si>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</si>
  <si>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</si>
  <si>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</si>
  <si>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</si>
  <si>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</si>
  <si>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</si>
  <si>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</si>
  <si>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</si>
  <si>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</si>
  <si>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</si>
  <si>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</si>
  <si>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</si>
  <si>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</si>
  <si>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</si>
  <si>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</si>
  <si>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</si>
  <si>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</si>
  <si>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</si>
  <si>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</si>
  <si>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</si>
  <si>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</si>
  <si>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</si>
  <si>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</si>
  <si>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</si>
  <si>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</si>
  <si>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</si>
  <si>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</si>
  <si>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</si>
  <si>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</si>
  <si>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</si>
  <si>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</si>
  <si>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</si>
  <si>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</si>
  <si>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</si>
  <si>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</si>
  <si>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</si>
  <si>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</si>
  <si>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</si>
  <si>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</si>
  <si>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</si>
  <si>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</si>
  <si>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</si>
  <si>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</si>
  <si>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</si>
  <si>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</si>
  <si>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</si>
  <si>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</si>
  <si>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</si>
  <si>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</si>
  <si>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</si>
  <si>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</si>
  <si>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</si>
  <si>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</si>
  <si>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</si>
  <si>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</si>
  <si>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</si>
  <si>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</si>
  <si>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</si>
  <si>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</si>
  <si>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</si>
  <si>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</si>
  <si>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</si>
  <si>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</si>
  <si>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</si>
  <si>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</si>
  <si>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</si>
  <si>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</si>
  <si>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</si>
  <si>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</si>
  <si>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</si>
  <si>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</si>
  <si>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</si>
  <si>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</si>
  <si>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</si>
  <si>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</si>
  <si>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</si>
  <si>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</si>
  <si>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</si>
  <si>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</si>
  <si>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</si>
  <si>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</si>
  <si>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</si>
  <si>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</si>
  <si>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</si>
  <si>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</si>
  <si>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</si>
  <si>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</si>
  <si>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</si>
  <si>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</si>
  <si>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</si>
  <si>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</si>
  <si>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</si>
  <si>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</si>
  <si>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</si>
  <si>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</si>
  <si>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</si>
  <si>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</si>
  <si>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</si>
  <si>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</si>
  <si>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</si>
  <si>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</si>
  <si>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</si>
  <si>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</si>
  <si>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</si>
  <si>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</si>
  <si>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</si>
  <si>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</si>
  <si>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</si>
  <si>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</si>
  <si>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</si>
  <si>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</si>
  <si>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</si>
  <si>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</si>
  <si>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</si>
  <si>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</si>
  <si>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</si>
  <si>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</si>
  <si>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</si>
  <si>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</si>
  <si>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</si>
  <si>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</si>
  <si>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</si>
  <si>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</si>
  <si>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</si>
  <si>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</si>
  <si>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</si>
  <si>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</si>
  <si>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</si>
  <si>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</si>
  <si>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</si>
  <si>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</si>
  <si>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</si>
  <si>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</si>
  <si>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</si>
  <si>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</si>
  <si>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</si>
  <si>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</si>
  <si>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</si>
  <si>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</si>
  <si>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</si>
  <si>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</si>
  <si>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</si>
  <si>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</si>
  <si>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</si>
  <si>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</si>
  <si>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</si>
  <si>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</si>
  <si>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</si>
  <si>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</si>
  <si>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</si>
  <si>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</si>
  <si>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</si>
  <si>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</si>
  <si>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</si>
  <si>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</si>
  <si>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</si>
  <si>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</si>
  <si>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</si>
  <si>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</si>
  <si>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</si>
  <si>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</si>
  <si>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</si>
  <si>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</si>
  <si>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</si>
  <si>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</si>
  <si>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</si>
  <si>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</si>
  <si>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</si>
  <si>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</si>
  <si>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</si>
  <si>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</si>
  <si>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</si>
  <si>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</si>
  <si>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</si>
  <si>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</si>
  <si>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</si>
  <si>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</si>
  <si>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</si>
  <si>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</si>
  <si>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</si>
  <si>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</si>
  <si>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</si>
  <si>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</si>
  <si>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</si>
  <si>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</si>
  <si>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</si>
  <si>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</si>
  <si>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</si>
  <si>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</si>
  <si>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</si>
  <si>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</si>
  <si>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</si>
  <si>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</si>
  <si>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</si>
  <si>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</si>
  <si>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</si>
  <si>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</si>
  <si>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</si>
  <si>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</si>
  <si>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</si>
  <si>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</si>
  <si>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</si>
  <si>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</si>
  <si>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</si>
  <si>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</si>
  <si>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</si>
  <si>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</si>
  <si>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</si>
  <si>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</si>
  <si>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</si>
  <si>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</si>
  <si>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</si>
  <si>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</si>
  <si>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</si>
  <si>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</si>
  <si>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</si>
  <si>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</si>
  <si>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</si>
  <si>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</si>
  <si>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</si>
  <si>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</si>
  <si>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</si>
  <si>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</si>
  <si>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</si>
  <si>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</si>
  <si>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</si>
  <si>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</si>
  <si>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</si>
  <si>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</si>
  <si>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</si>
  <si>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</si>
  <si>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</si>
  <si>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</si>
  <si>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</si>
  <si>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</si>
  <si>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</si>
  <si>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</si>
  <si>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</si>
  <si>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</si>
  <si>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</si>
  <si>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</si>
  <si>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</si>
  <si>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</si>
  <si>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</si>
  <si>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</si>
  <si>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</si>
  <si>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</si>
  <si>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</si>
  <si>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</si>
  <si>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</si>
  <si>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</si>
  <si>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</si>
  <si>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</si>
  <si>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</si>
  <si>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</si>
  <si>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</si>
  <si>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</si>
  <si>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</si>
  <si>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</si>
  <si>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</si>
  <si>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</si>
  <si>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</si>
  <si>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</si>
  <si>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</si>
  <si>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</si>
  <si>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</si>
  <si>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</si>
  <si>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</si>
  <si>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</si>
  <si>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</si>
  <si>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</si>
  <si>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</si>
  <si>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</si>
  <si>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</si>
  <si>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</si>
  <si>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</si>
  <si>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</si>
  <si>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</si>
  <si>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</si>
  <si>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</si>
  <si>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</si>
  <si>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</si>
  <si>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</si>
  <si>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</si>
  <si>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</si>
  <si>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</si>
  <si>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</si>
  <si>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</si>
  <si>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</si>
  <si>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</si>
  <si>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</si>
  <si>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</si>
  <si>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</si>
  <si>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</si>
  <si>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</si>
  <si>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</si>
  <si>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</si>
  <si>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</si>
  <si>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</si>
  <si>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</si>
  <si>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</si>
  <si>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</si>
  <si>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</si>
  <si>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</si>
  <si>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</si>
  <si>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</si>
  <si>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</si>
  <si>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</si>
  <si>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</si>
  <si>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</si>
  <si>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</si>
  <si>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</si>
  <si>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</si>
  <si>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</si>
  <si>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</si>
  <si>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</si>
  <si>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</si>
  <si>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</si>
  <si>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</si>
  <si>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</si>
  <si>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</si>
  <si>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</si>
  <si>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</si>
  <si>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</si>
  <si>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</si>
  <si>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</si>
  <si>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</si>
  <si>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</si>
  <si>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</si>
  <si>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</si>
  <si>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</si>
  <si>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</si>
  <si>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</si>
  <si>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</si>
  <si>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</si>
  <si>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</si>
  <si>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</si>
  <si>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</si>
  <si>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</si>
  <si>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</si>
  <si>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</si>
  <si>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</si>
  <si>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</si>
  <si>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</si>
  <si>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</si>
  <si>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</si>
  <si>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</si>
  <si>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</si>
  <si>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</si>
  <si>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</si>
  <si>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</si>
  <si>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</si>
  <si>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</si>
  <si>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</si>
  <si>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</si>
  <si>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</si>
  <si>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</si>
  <si>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</si>
  <si>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</si>
  <si>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</si>
  <si>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</si>
  <si>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</si>
  <si>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</si>
  <si>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</si>
  <si>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</si>
  <si>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</si>
  <si>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</si>
  <si>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</si>
  <si>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</si>
  <si>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</si>
  <si>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</si>
  <si>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</si>
  <si>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</si>
  <si>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</si>
  <si>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</si>
  <si>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</si>
  <si>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</si>
  <si>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</si>
  <si>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</si>
  <si>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</si>
  <si>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</si>
  <si>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</si>
  <si>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</si>
  <si>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</si>
  <si>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</si>
  <si>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</si>
  <si>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</si>
  <si>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</si>
  <si>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</si>
  <si>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</si>
  <si>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</si>
  <si>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</si>
  <si>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</si>
  <si>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</si>
  <si>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</si>
  <si>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</si>
  <si>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</si>
  <si>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</si>
  <si>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</si>
  <si>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</si>
  <si>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</si>
  <si>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</si>
  <si>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</si>
  <si>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</si>
  <si>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</si>
  <si>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</si>
  <si>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</si>
  <si>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</si>
  <si>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</si>
  <si>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</si>
  <si>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</si>
  <si>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</si>
  <si>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</si>
  <si>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</si>
  <si>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</si>
  <si>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</si>
  <si>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</si>
  <si>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</si>
  <si>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</si>
  <si>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</si>
  <si>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</si>
  <si>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</si>
  <si>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</si>
  <si>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</si>
  <si>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</si>
  <si>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</si>
  <si>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</si>
  <si>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</si>
  <si>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</si>
  <si>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</si>
  <si>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</si>
  <si>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</si>
  <si>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</si>
  <si>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</si>
  <si>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</si>
  <si>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</si>
  <si>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</si>
  <si>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</si>
  <si>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</si>
  <si>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</si>
  <si>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</si>
  <si>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</si>
  <si>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</si>
  <si>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</si>
  <si>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</si>
  <si>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</si>
  <si>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</si>
  <si>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</si>
  <si>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</si>
  <si>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</si>
  <si>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</si>
  <si>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</si>
  <si>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</si>
  <si>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</si>
  <si>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</si>
  <si>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</si>
  <si>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</si>
  <si>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</si>
  <si>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</si>
  <si>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</si>
  <si>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</si>
  <si>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</si>
  <si>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</si>
  <si>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</si>
  <si>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</si>
  <si>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</si>
  <si>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</si>
  <si>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</si>
  <si>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</si>
  <si>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</si>
  <si>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</si>
  <si>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</si>
  <si>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</si>
  <si>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</si>
  <si>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</si>
  <si>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</si>
  <si>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</si>
  <si>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</si>
  <si>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</si>
  <si>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</si>
  <si>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</si>
  <si>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</si>
  <si>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</si>
  <si>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</si>
  <si>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</si>
  <si>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</si>
  <si>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</si>
  <si>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</si>
  <si>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</si>
  <si>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</si>
  <si>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</si>
  <si>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</si>
  <si>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</si>
  <si>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</si>
  <si>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</si>
  <si>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</si>
  <si>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</si>
  <si>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</si>
  <si>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</si>
  <si>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</si>
  <si>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</si>
  <si>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</si>
  <si>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</si>
  <si>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</si>
  <si>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</si>
  <si>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</si>
  <si>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</si>
  <si>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</si>
  <si>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</si>
  <si>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</si>
  <si>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</si>
  <si>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</si>
  <si>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</si>
  <si>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</si>
  <si>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</si>
  <si>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</si>
  <si>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</si>
  <si>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</si>
  <si>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</si>
  <si>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</si>
  <si>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</si>
  <si>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</si>
  <si>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</si>
  <si>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</si>
  <si>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</si>
  <si>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</si>
  <si>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</si>
  <si>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</si>
  <si>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</si>
  <si>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</si>
  <si>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</si>
  <si>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</si>
  <si>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</si>
  <si>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</si>
  <si>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</si>
  <si>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</si>
  <si>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</si>
  <si>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</si>
  <si>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</si>
  <si>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</si>
  <si>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</si>
  <si>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</si>
  <si>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</si>
  <si>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</si>
  <si>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</si>
  <si>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</si>
  <si>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</si>
  <si>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</si>
  <si>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</si>
  <si>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</si>
  <si>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</si>
  <si>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</si>
  <si>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</si>
  <si>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</si>
  <si>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</si>
  <si>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</si>
  <si>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</si>
  <si>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</si>
  <si>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</si>
  <si>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</si>
  <si>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</si>
  <si>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</si>
  <si>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</si>
  <si>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</si>
  <si>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</si>
  <si>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</si>
  <si>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</si>
  <si>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</si>
  <si>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</si>
  <si>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</si>
  <si>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</si>
  <si>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</si>
  <si>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</si>
  <si>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</si>
  <si>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</si>
  <si>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</si>
  <si>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</si>
  <si>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</si>
  <si>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</si>
  <si>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</si>
  <si>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</si>
  <si>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</si>
  <si>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</si>
  <si>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</si>
  <si>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</si>
  <si>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</si>
  <si>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</si>
  <si>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</si>
  <si>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</si>
  <si>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</si>
  <si>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</si>
  <si>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</si>
  <si>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</si>
  <si>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</si>
  <si>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</si>
  <si>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</si>
  <si>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</si>
  <si>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</si>
  <si>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</si>
  <si>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</si>
  <si>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</si>
  <si>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</si>
  <si>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</si>
  <si>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</si>
  <si>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</si>
  <si>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</si>
  <si>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</si>
  <si>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</si>
  <si>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</si>
  <si>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</si>
  <si>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</si>
  <si>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</si>
  <si>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</si>
  <si>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</si>
  <si>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</si>
  <si>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</si>
  <si>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</si>
  <si>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</si>
  <si>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</si>
  <si>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</si>
  <si>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</si>
  <si>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</si>
  <si>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</si>
  <si>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</si>
  <si>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</si>
  <si>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</si>
  <si>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</si>
  <si>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</si>
  <si>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</si>
  <si>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</si>
  <si>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</si>
  <si>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</si>
  <si>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</si>
  <si>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</si>
  <si>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</si>
  <si>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</si>
  <si>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</si>
  <si>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</si>
  <si>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</si>
  <si>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</si>
  <si>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</si>
  <si>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</si>
  <si>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</si>
  <si>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</si>
  <si>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</si>
  <si>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</si>
  <si>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</si>
  <si>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</si>
  <si>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</si>
  <si>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</si>
  <si>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</si>
  <si>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</si>
  <si>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</si>
  <si>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</si>
  <si>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</si>
  <si>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</si>
  <si>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</si>
  <si>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</si>
  <si>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</si>
  <si>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</si>
  <si>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</si>
  <si>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</si>
  <si>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</si>
  <si>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</si>
  <si>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</si>
  <si>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</si>
  <si>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</si>
  <si>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</si>
  <si>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</si>
  <si>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</si>
  <si>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</si>
  <si>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</si>
  <si>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</si>
  <si>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</si>
  <si>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</si>
  <si>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</si>
  <si>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</si>
  <si>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</si>
  <si>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</si>
  <si>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</si>
  <si>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</si>
  <si>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</si>
  <si>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</si>
  <si>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</si>
  <si>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</si>
  <si>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</si>
  <si>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</si>
  <si>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</si>
  <si>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</si>
  <si>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</si>
  <si>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</si>
  <si>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</si>
  <si>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</si>
  <si>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</si>
  <si>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</si>
  <si>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</si>
  <si>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</si>
  <si>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</si>
  <si>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</si>
  <si>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</si>
  <si>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</si>
  <si>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</si>
  <si>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</si>
  <si>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</si>
  <si>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</si>
  <si>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</si>
  <si>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</si>
  <si>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</si>
  <si>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</si>
  <si>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</si>
  <si>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</si>
  <si>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</si>
  <si>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</si>
  <si>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</si>
  <si>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</si>
  <si>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</si>
  <si>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</si>
  <si>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</si>
  <si>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</si>
  <si>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</si>
  <si>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</si>
  <si>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</si>
  <si>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</si>
  <si>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</si>
  <si>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</si>
  <si>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</si>
  <si>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</si>
  <si>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</si>
  <si>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</si>
  <si>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</si>
  <si>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</si>
  <si>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</si>
  <si>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</si>
  <si>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</si>
  <si>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</si>
  <si>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</si>
  <si>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</si>
  <si>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</si>
  <si>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</si>
  <si>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</si>
  <si>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</si>
  <si>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</si>
  <si>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</si>
  <si>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</si>
  <si>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</si>
  <si>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</si>
  <si>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</si>
  <si>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</si>
  <si>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</si>
  <si>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</si>
  <si>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</si>
  <si>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</si>
  <si>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</si>
  <si>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</si>
  <si>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</si>
  <si>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</si>
  <si>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</si>
  <si>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</si>
  <si>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</si>
  <si>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</si>
  <si>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</si>
  <si>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</si>
  <si>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</si>
  <si>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</si>
  <si>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</si>
  <si>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</si>
  <si>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</si>
  <si>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</si>
  <si>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</si>
  <si>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</si>
  <si>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</si>
  <si>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</si>
  <si>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</si>
  <si>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</si>
  <si>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</si>
  <si>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</si>
  <si>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</si>
  <si>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</si>
  <si>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</si>
  <si>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</si>
  <si>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</si>
  <si>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</si>
  <si>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</si>
  <si>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</si>
  <si>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</si>
  <si>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</si>
  <si>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</si>
  <si>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</si>
  <si>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</si>
  <si>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</si>
  <si>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</si>
  <si>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</si>
  <si>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</si>
  <si>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</si>
  <si>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</si>
  <si>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</si>
  <si>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</si>
  <si>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</si>
  <si>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</si>
  <si>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</si>
  <si>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</si>
  <si>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</si>
  <si>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</si>
  <si>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</si>
  <si>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</si>
  <si>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</si>
  <si>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</si>
  <si>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</si>
  <si>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</si>
  <si>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</si>
  <si>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</si>
  <si>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</si>
  <si>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</si>
  <si>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</si>
  <si>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</si>
  <si>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</si>
  <si>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</si>
  <si>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</si>
  <si>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</si>
  <si>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</si>
  <si>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</si>
  <si>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</si>
  <si>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</si>
  <si>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</si>
  <si>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</si>
  <si>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</si>
  <si>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</si>
  <si>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</si>
  <si>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</si>
  <si>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</si>
  <si>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</si>
  <si>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</si>
  <si>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</si>
  <si>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</si>
  <si>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</si>
  <si>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</si>
  <si>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</si>
  <si>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</si>
  <si>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</si>
  <si>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</si>
  <si>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</si>
  <si>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</si>
  <si>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</si>
  <si>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</si>
  <si>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</si>
  <si>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</si>
  <si>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</si>
  <si>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</si>
  <si>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</si>
  <si>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</si>
  <si>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</si>
  <si>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</si>
  <si>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</si>
  <si>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</si>
  <si>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</si>
  <si>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</si>
  <si>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</si>
  <si>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</si>
  <si>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</si>
  <si>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</si>
  <si>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</si>
  <si>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</si>
  <si>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</si>
  <si>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</si>
  <si>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</si>
  <si>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</si>
  <si>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</si>
  <si>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</si>
  <si>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</si>
  <si>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</si>
  <si>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</si>
  <si>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</si>
  <si>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</si>
  <si>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</si>
  <si>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</si>
  <si>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</si>
  <si>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</si>
  <si>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</si>
  <si>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</si>
  <si>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</si>
  <si>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</si>
  <si>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</si>
  <si>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</si>
  <si>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</si>
  <si>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</si>
  <si>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</si>
  <si>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</si>
  <si>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</si>
  <si>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</si>
  <si>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</si>
  <si>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</si>
  <si>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</si>
  <si>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</si>
  <si>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</si>
  <si>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</si>
  <si>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</si>
  <si>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</si>
  <si>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</si>
  <si>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</si>
  <si>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</si>
  <si>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</si>
  <si>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</si>
  <si>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</si>
  <si>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</si>
  <si>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</si>
  <si>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</si>
  <si>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</si>
  <si>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</si>
  <si>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</si>
  <si>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</si>
  <si>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</si>
  <si>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</si>
  <si>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</si>
  <si>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</si>
  <si>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</si>
  <si>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</si>
  <si>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</si>
  <si>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</si>
  <si>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</si>
  <si>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</si>
  <si>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</si>
  <si>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</si>
  <si>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</si>
  <si>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</si>
  <si>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</si>
  <si>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</si>
  <si>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</si>
  <si>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</si>
  <si>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</si>
  <si>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</si>
  <si>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</si>
  <si>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</si>
  <si>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</si>
  <si>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</si>
  <si>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</si>
  <si>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</si>
  <si>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</si>
  <si>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</si>
  <si>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</si>
  <si>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</si>
  <si>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</si>
  <si>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</si>
  <si>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</si>
  <si>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</si>
  <si>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</si>
  <si>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</si>
  <si>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</si>
  <si>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</si>
  <si>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</si>
  <si>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</si>
  <si>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</si>
  <si>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</si>
  <si>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</si>
  <si>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</si>
  <si>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</si>
  <si>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</si>
  <si>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</si>
  <si>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</si>
  <si>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</si>
  <si>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</si>
  <si>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</si>
  <si>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</si>
  <si>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</si>
  <si>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</si>
  <si>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</si>
  <si>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</si>
  <si>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</si>
  <si>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</si>
  <si>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</si>
  <si>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</si>
  <si>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</si>
  <si>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</si>
  <si>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</si>
  <si>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</si>
  <si>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</si>
  <si>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</si>
  <si>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</si>
  <si>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</si>
  <si>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</si>
  <si>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</si>
  <si>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</si>
  <si>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</si>
  <si>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</si>
  <si>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</si>
  <si>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</si>
  <si>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</si>
  <si>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</si>
  <si>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</si>
  <si>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</si>
  <si>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</si>
  <si>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</si>
  <si>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</si>
  <si>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</si>
  <si>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</si>
  <si>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</si>
  <si>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</si>
  <si>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</si>
  <si>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</si>
  <si>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</si>
  <si>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</si>
  <si>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</si>
  <si>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</si>
  <si>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</si>
  <si>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</si>
  <si>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</si>
  <si>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</si>
  <si>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</si>
  <si>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</si>
  <si>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</si>
  <si>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</si>
  <si>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</si>
  <si>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</si>
  <si>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</si>
  <si>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</si>
  <si>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</si>
  <si>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</si>
  <si>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</si>
  <si>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</si>
  <si>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</si>
  <si>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</si>
  <si>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</si>
  <si>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</si>
  <si>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</si>
  <si>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</si>
  <si>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</si>
  <si>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</si>
  <si>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</si>
  <si>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</si>
  <si>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</si>
  <si>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</si>
  <si>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</si>
  <si>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</si>
  <si>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</si>
  <si>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</si>
  <si>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</si>
  <si>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</si>
  <si>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</si>
  <si>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</si>
  <si>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</si>
  <si>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</si>
  <si>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</si>
  <si>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</si>
  <si>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</si>
  <si>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</si>
  <si>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</si>
  <si>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</si>
  <si>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</si>
  <si>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</si>
  <si>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</si>
  <si>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</si>
  <si>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</si>
  <si>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</si>
  <si>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</si>
  <si>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</si>
  <si>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</si>
  <si>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</si>
  <si>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</si>
  <si>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</si>
  <si>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</si>
  <si>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</si>
  <si>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</si>
  <si>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</si>
  <si>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</si>
  <si>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</si>
  <si>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</si>
  <si>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</si>
  <si>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</si>
  <si>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</si>
  <si>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</si>
  <si>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</si>
  <si>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</si>
  <si>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</si>
  <si>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</si>
  <si>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</si>
  <si>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</si>
  <si>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</si>
  <si>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</si>
  <si>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</si>
  <si>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</si>
  <si>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</si>
  <si>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</si>
  <si>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</si>
  <si>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</si>
  <si>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</si>
  <si>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</si>
  <si>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</si>
  <si>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</si>
  <si>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</si>
  <si>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</si>
  <si>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</si>
  <si>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</si>
  <si>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</si>
  <si>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</si>
  <si>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</si>
  <si>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</si>
  <si>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</si>
  <si>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</si>
  <si>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</si>
  <si>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</si>
  <si>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</si>
  <si>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</si>
  <si>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</si>
  <si>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</si>
  <si>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</si>
  <si>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</si>
  <si>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</si>
  <si>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</si>
  <si>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</si>
  <si>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</si>
  <si>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</si>
  <si>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</si>
  <si>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</si>
  <si>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</si>
  <si>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</si>
  <si>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</si>
  <si>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</si>
  <si>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</si>
  <si>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</si>
  <si>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</si>
  <si>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</si>
  <si>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</si>
  <si>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</si>
  <si>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</si>
  <si>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</si>
  <si>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</si>
  <si>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</si>
  <si>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</si>
  <si>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</si>
  <si>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</si>
  <si>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</si>
  <si>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</si>
  <si>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</si>
  <si>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</si>
  <si>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</si>
  <si>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</si>
  <si>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</si>
  <si>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</si>
  <si>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</si>
  <si>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</si>
  <si>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</si>
  <si>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</si>
  <si>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</si>
  <si>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</si>
  <si>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</si>
  <si>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</si>
  <si>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</si>
  <si>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</si>
  <si>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</si>
  <si>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</si>
  <si>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</si>
  <si>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</si>
  <si>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</si>
  <si>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</si>
  <si>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</si>
  <si>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</si>
  <si>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</si>
  <si>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</si>
  <si>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</si>
  <si>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</si>
  <si>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</si>
  <si>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</si>
  <si>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</si>
  <si>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</si>
  <si>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</si>
  <si>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</si>
  <si>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</si>
  <si>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</si>
  <si>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</si>
  <si>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</si>
  <si>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</si>
  <si>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</si>
  <si>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</si>
  <si>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</si>
  <si>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</si>
  <si>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</si>
  <si>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</si>
  <si>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</si>
  <si>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</si>
  <si>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</si>
  <si>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</si>
  <si>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</si>
  <si>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</si>
  <si>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</si>
  <si>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</si>
  <si>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</si>
  <si>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</si>
  <si>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</si>
  <si>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</si>
  <si>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</si>
  <si>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</si>
  <si>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</si>
  <si>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</si>
  <si>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</si>
  <si>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</si>
  <si>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</si>
  <si>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</si>
  <si>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</si>
  <si>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</si>
  <si>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</si>
  <si>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</si>
  <si>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</si>
  <si>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</si>
  <si>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</si>
  <si>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</si>
  <si>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</si>
  <si>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</si>
  <si>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</si>
  <si>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</si>
  <si>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</si>
  <si>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</si>
  <si>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</si>
  <si>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</si>
  <si>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</si>
  <si>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</si>
  <si>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</si>
  <si>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</si>
  <si>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</si>
  <si>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</si>
  <si>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</si>
  <si>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</si>
  <si>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</si>
  <si>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</si>
  <si>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</si>
  <si>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</si>
  <si>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</si>
  <si>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</si>
  <si>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</si>
  <si>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</si>
  <si>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</si>
  <si>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</si>
  <si>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</si>
  <si>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</si>
  <si>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</si>
  <si>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</si>
  <si>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</si>
  <si>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</si>
  <si>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</si>
  <si>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</si>
  <si>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</si>
  <si>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</si>
  <si>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</si>
  <si>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</si>
  <si>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</si>
  <si>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</si>
  <si>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</si>
  <si>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</si>
  <si>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</si>
  <si>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</si>
  <si>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</si>
  <si>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</si>
  <si>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</si>
  <si>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</si>
  <si>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</si>
  <si>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</si>
  <si>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</si>
  <si>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</si>
  <si>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</si>
  <si>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</si>
  <si>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</si>
  <si>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</si>
  <si>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</si>
  <si>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</si>
  <si>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</si>
  <si>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</si>
  <si>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</si>
  <si>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</si>
  <si>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</si>
  <si>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</si>
  <si>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</si>
  <si>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</si>
  <si>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</si>
  <si>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</si>
  <si>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</si>
  <si>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</si>
  <si>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</si>
  <si>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</si>
  <si>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</si>
  <si>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</si>
  <si>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</si>
  <si>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</si>
  <si>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</si>
  <si>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</si>
  <si>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</si>
  <si>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</si>
  <si>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</si>
  <si>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</si>
  <si>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</si>
  <si>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</si>
  <si>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</si>
  <si>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</si>
  <si>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</si>
  <si>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</si>
  <si>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</si>
  <si>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</si>
  <si>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</si>
  <si>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</si>
  <si>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</si>
  <si>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</si>
  <si>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</si>
  <si>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</si>
  <si>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</si>
  <si>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</si>
  <si>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</si>
  <si>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</si>
  <si>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</si>
  <si>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</si>
  <si>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</si>
  <si>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</si>
  <si>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</si>
  <si>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</si>
  <si>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</si>
  <si>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</si>
  <si>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</si>
  <si>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</si>
  <si>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</si>
  <si>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</si>
  <si>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</si>
  <si>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</si>
  <si>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</si>
  <si>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</si>
  <si>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</si>
  <si>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</si>
  <si>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</si>
  <si>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</si>
  <si>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</si>
  <si>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</si>
  <si>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</si>
  <si>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</si>
  <si>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</si>
  <si>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</si>
  <si>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</si>
  <si>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</si>
  <si>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</si>
  <si>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</si>
  <si>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</si>
  <si>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</si>
  <si>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</si>
  <si>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</si>
  <si>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</si>
  <si>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</si>
  <si>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</si>
  <si>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</si>
  <si>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</si>
  <si>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</si>
  <si>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</si>
  <si>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</si>
  <si>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</si>
  <si>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</si>
  <si>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</si>
  <si>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</si>
  <si>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</si>
  <si>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</si>
  <si>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</si>
  <si>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</si>
  <si>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</si>
  <si>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</si>
  <si>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</si>
  <si>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</si>
  <si>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</si>
  <si>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</si>
  <si>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</si>
  <si>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</si>
  <si>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</si>
  <si>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</si>
  <si>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</si>
  <si>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</si>
  <si>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</si>
  <si>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</si>
  <si>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</si>
  <si>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</si>
  <si>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</si>
  <si>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</si>
  <si>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</si>
  <si>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</si>
  <si>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</si>
  <si>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</si>
  <si>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</si>
  <si>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</si>
  <si>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</si>
  <si>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</si>
  <si>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</si>
  <si>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</si>
  <si>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</si>
  <si>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</si>
  <si>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</si>
  <si>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</si>
  <si>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</si>
  <si>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</si>
  <si>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</si>
  <si>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</si>
  <si>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</si>
  <si>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</si>
  <si>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</si>
  <si>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</si>
  <si>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</si>
  <si>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</si>
  <si>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</si>
  <si>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</si>
  <si>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</si>
  <si>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</si>
  <si>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</si>
  <si>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</si>
  <si>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</si>
  <si>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</si>
  <si>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</si>
  <si>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</si>
  <si>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</si>
  <si>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</si>
  <si>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</si>
  <si>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</si>
  <si>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</si>
  <si>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</si>
  <si>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</si>
  <si>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</si>
  <si>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</si>
  <si>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</si>
  <si>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</si>
  <si>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</si>
  <si>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</si>
  <si>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</si>
  <si>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</si>
  <si>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</si>
  <si>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</si>
  <si>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</si>
  <si>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</si>
  <si>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</si>
  <si>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</si>
  <si>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</si>
  <si>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</si>
  <si>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</si>
  <si>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</si>
  <si>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</si>
  <si>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</si>
  <si>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</si>
  <si>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</si>
  <si>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</si>
  <si>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</si>
  <si>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</si>
  <si>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</si>
  <si>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</si>
  <si>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</si>
  <si>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</si>
  <si>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</si>
  <si>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</si>
  <si>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</si>
  <si>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</si>
  <si>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</si>
  <si>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</si>
  <si>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</si>
  <si>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</si>
  <si>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</si>
  <si>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</si>
  <si>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</si>
  <si>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</si>
  <si>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</si>
  <si>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</si>
  <si>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</si>
  <si>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</si>
  <si>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</si>
  <si>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</si>
  <si>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</si>
  <si>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</si>
  <si>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</si>
  <si>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</si>
  <si>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</si>
  <si>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</si>
  <si>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</si>
  <si>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</si>
  <si>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</si>
  <si>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</si>
  <si>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</si>
  <si>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</si>
  <si>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</si>
  <si>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</si>
  <si>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</si>
  <si>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</si>
  <si>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</si>
  <si>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</si>
  <si>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</si>
  <si>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</si>
  <si>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</si>
  <si>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</si>
  <si>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</si>
  <si>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</si>
  <si>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</si>
  <si>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</si>
  <si>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</si>
  <si>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</si>
  <si>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</si>
  <si>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</si>
  <si>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</si>
  <si>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</si>
  <si>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</si>
  <si>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</si>
  <si>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</si>
  <si>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</si>
  <si>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</si>
  <si>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</si>
  <si>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</si>
  <si>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</si>
  <si>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</si>
  <si>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</si>
  <si>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</si>
  <si>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</si>
  <si>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</si>
  <si>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</si>
  <si>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</si>
  <si>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</si>
  <si>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</si>
  <si>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</si>
  <si>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</si>
  <si>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</si>
  <si>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</si>
  <si>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</si>
  <si>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</si>
  <si>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</si>
  <si>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</si>
  <si>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</si>
  <si>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</si>
  <si>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</si>
  <si>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</si>
  <si>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</si>
  <si>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</si>
  <si>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</si>
  <si>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</si>
  <si>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</si>
  <si>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</si>
  <si>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</si>
  <si>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</si>
  <si>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</si>
  <si>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</si>
  <si>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</si>
  <si>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</si>
  <si>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</si>
  <si>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</si>
  <si>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</si>
  <si>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</si>
  <si>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</si>
  <si>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</si>
  <si>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</si>
  <si>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</si>
  <si>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</si>
  <si>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</si>
  <si>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</si>
  <si>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</si>
  <si>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</si>
  <si>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</si>
  <si>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</si>
  <si>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</si>
  <si>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</si>
  <si>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</si>
  <si>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</si>
  <si>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</si>
  <si>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</si>
  <si>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</si>
  <si>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</si>
  <si>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</si>
  <si>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</si>
  <si>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</si>
  <si>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</si>
  <si>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</si>
  <si>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</si>
  <si>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</si>
  <si>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</si>
  <si>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</si>
  <si>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</si>
  <si>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</si>
  <si>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</si>
  <si>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</si>
  <si>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</si>
  <si>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</si>
  <si>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</si>
  <si>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</si>
  <si>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</si>
  <si>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</si>
  <si>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</si>
  <si>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</si>
  <si>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</si>
  <si>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</si>
  <si>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</si>
  <si>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</si>
  <si>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</si>
  <si>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</si>
  <si>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</si>
  <si>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</si>
  <si>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</si>
  <si>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</si>
  <si>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</si>
  <si>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</si>
  <si>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</si>
  <si>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</si>
  <si>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</si>
  <si>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</si>
  <si>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</si>
  <si>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</si>
  <si>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</si>
  <si>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</si>
  <si>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</si>
  <si>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</si>
  <si>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</si>
  <si>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</si>
  <si>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</si>
  <si>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</si>
  <si>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</si>
  <si>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</si>
  <si>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</si>
  <si>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</si>
  <si>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</si>
  <si>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</si>
  <si>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</si>
  <si>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</si>
  <si>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</si>
  <si>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</si>
  <si>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</si>
  <si>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</si>
  <si>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</si>
  <si>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</si>
  <si>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</si>
  <si>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</si>
  <si>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</si>
  <si>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</si>
  <si>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</si>
  <si>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</si>
  <si>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</si>
  <si>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</si>
  <si>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</si>
  <si>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</si>
  <si>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</si>
  <si>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</si>
  <si>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</si>
  <si>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</si>
  <si>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</si>
  <si>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</si>
  <si>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</si>
  <si>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</si>
  <si>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</si>
  <si>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</si>
  <si>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</si>
  <si>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</si>
  <si>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</si>
  <si>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</si>
  <si>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</si>
  <si>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</si>
  <si>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</si>
  <si>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</si>
  <si>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</si>
  <si>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</si>
  <si>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</si>
  <si>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</si>
  <si>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</si>
  <si>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</si>
  <si>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</si>
  <si>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</si>
  <si>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</si>
  <si>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</si>
  <si>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</si>
  <si>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</si>
  <si>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</si>
  <si>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</si>
  <si>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</si>
  <si>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</si>
  <si>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</si>
  <si>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</si>
  <si>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</si>
  <si>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</si>
  <si>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</si>
  <si>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</si>
  <si>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</si>
  <si>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</si>
  <si>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</si>
  <si>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</si>
  <si>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</si>
  <si>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</si>
  <si>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</si>
  <si>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</si>
  <si>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</si>
  <si>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</si>
  <si>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</si>
  <si>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</si>
  <si>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</si>
  <si>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</si>
  <si>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</si>
  <si>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</si>
  <si>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</si>
  <si>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</si>
  <si>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</si>
  <si>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</si>
  <si>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</si>
  <si>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</si>
  <si>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</si>
  <si>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</si>
  <si>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</si>
  <si>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</si>
  <si>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</si>
  <si>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</si>
  <si>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</si>
  <si>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</si>
  <si>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</si>
  <si>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</si>
  <si>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</si>
  <si>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</si>
  <si>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</si>
  <si>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</si>
  <si>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</si>
  <si>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</si>
  <si>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</si>
  <si>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</si>
  <si>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</si>
  <si>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</si>
  <si>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</si>
  <si>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</si>
  <si>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</si>
  <si>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</si>
  <si>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</si>
  <si>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</si>
  <si>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</si>
  <si>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</si>
  <si>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</si>
  <si>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</si>
  <si>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</si>
  <si>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</si>
  <si>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</si>
  <si>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</si>
  <si>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</si>
  <si>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</si>
  <si>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</si>
  <si>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</si>
  <si>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</si>
  <si>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</si>
  <si>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</si>
  <si>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</si>
  <si>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</si>
  <si>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</si>
  <si>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</si>
  <si>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</si>
  <si>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</si>
  <si>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</si>
  <si>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</si>
  <si>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</si>
  <si>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</si>
  <si>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</si>
  <si>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</si>
  <si>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</si>
  <si>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</si>
  <si>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</si>
  <si>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</si>
  <si>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</si>
  <si>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</si>
  <si>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</si>
  <si>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</si>
  <si>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</si>
  <si>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</si>
  <si>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</si>
  <si>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</si>
  <si>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</si>
  <si>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</si>
  <si>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</si>
  <si>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</si>
  <si>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</si>
  <si>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</si>
  <si>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</si>
  <si>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</si>
  <si>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</si>
  <si>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</si>
  <si>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</si>
  <si>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</si>
  <si>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</si>
  <si>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</si>
  <si>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</si>
  <si>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</si>
  <si>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</si>
  <si>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</si>
  <si>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</si>
  <si>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</si>
  <si>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</si>
  <si>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</si>
  <si>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</si>
  <si>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</si>
  <si>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</si>
  <si>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</si>
  <si>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</si>
  <si>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</si>
  <si>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</si>
  <si>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</si>
  <si>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</si>
  <si>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</si>
  <si>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</si>
  <si>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</si>
  <si>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</si>
  <si>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</si>
  <si>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</si>
  <si>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</si>
  <si>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</si>
  <si>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</si>
  <si>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</si>
  <si>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</si>
  <si>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</si>
  <si>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</si>
  <si>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</si>
  <si>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</si>
  <si>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</si>
  <si>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</si>
  <si>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</si>
  <si>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</si>
  <si>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</si>
  <si>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</si>
  <si>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</si>
  <si>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</si>
  <si>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</si>
  <si>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</si>
  <si>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</si>
  <si>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</si>
  <si>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</si>
  <si>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</si>
  <si>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</si>
  <si>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</si>
  <si>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</si>
  <si>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</si>
  <si>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</si>
  <si>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</si>
  <si>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</si>
  <si>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</si>
  <si>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</si>
  <si>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</si>
  <si>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</si>
  <si>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</si>
  <si>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</si>
  <si>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</si>
  <si>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</si>
  <si>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</si>
  <si>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</si>
  <si>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</si>
  <si>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</si>
  <si>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</si>
  <si>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</si>
  <si>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</si>
  <si>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</si>
  <si>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</si>
  <si>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</si>
  <si>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</si>
  <si>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</si>
  <si>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</si>
  <si>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</si>
  <si>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</si>
  <si>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</si>
  <si>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</si>
  <si>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</si>
  <si>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</si>
  <si>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</si>
  <si>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</si>
  <si>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</si>
  <si>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</si>
  <si>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</si>
  <si>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</si>
  <si>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</si>
  <si>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</si>
  <si>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</si>
  <si>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</si>
  <si>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</si>
  <si>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</si>
  <si>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</si>
  <si>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</si>
  <si>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</si>
  <si>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</si>
  <si>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</si>
  <si>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</si>
  <si>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</si>
  <si>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</si>
  <si>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</si>
  <si>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</si>
  <si>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</si>
  <si>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</si>
  <si>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</si>
  <si>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</si>
  <si>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</si>
  <si>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</si>
  <si>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</si>
  <si>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</si>
  <si>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</si>
  <si>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</si>
  <si>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</si>
  <si>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</si>
  <si>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</si>
  <si>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</si>
  <si>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</si>
  <si>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</si>
  <si>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</si>
  <si>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</si>
  <si>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</si>
  <si>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</si>
  <si>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</si>
  <si>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</si>
  <si>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</si>
  <si>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</si>
  <si>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</si>
  <si>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</si>
  <si>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</si>
  <si>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</si>
  <si>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</si>
  <si>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</si>
  <si>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</si>
  <si>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</si>
  <si>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</si>
  <si>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</si>
  <si>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</si>
  <si>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</si>
  <si>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</si>
  <si>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</si>
  <si>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</si>
  <si>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</si>
  <si>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</si>
  <si>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</si>
  <si>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</si>
  <si>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</si>
  <si>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</si>
  <si>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</si>
  <si>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</si>
  <si>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</si>
  <si>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</si>
  <si>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</si>
  <si>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</si>
  <si>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</si>
  <si>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</si>
  <si>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</si>
  <si>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</si>
  <si>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</si>
  <si>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</si>
  <si>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</si>
  <si>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</si>
  <si>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</si>
  <si>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</si>
  <si>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</si>
  <si>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</si>
  <si>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</si>
  <si>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</si>
  <si>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</si>
  <si>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</si>
  <si>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</si>
  <si>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</si>
  <si>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</si>
  <si>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</si>
  <si>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</si>
  <si>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</si>
  <si>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</si>
  <si>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</si>
  <si>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</si>
  <si>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</si>
  <si>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</si>
  <si>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</si>
  <si>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</si>
  <si>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</si>
  <si>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</si>
  <si>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</si>
  <si>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</si>
  <si>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</si>
  <si>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</si>
  <si>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</si>
  <si>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</si>
  <si>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</si>
  <si>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</si>
  <si>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</si>
  <si>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</si>
  <si>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</si>
  <si>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</si>
  <si>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</si>
  <si>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</si>
  <si>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</si>
  <si>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</si>
  <si>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</si>
  <si>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</si>
  <si>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</si>
  <si>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</si>
  <si>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</si>
  <si>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</si>
  <si>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</si>
  <si>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</si>
  <si>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</si>
  <si>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</si>
  <si>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</si>
  <si>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</si>
  <si>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</si>
  <si>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</si>
  <si>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</si>
  <si>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</si>
  <si>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</si>
  <si>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</si>
  <si>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</si>
  <si>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</si>
  <si>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</si>
  <si>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</si>
  <si>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</si>
  <si>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</si>
  <si>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</si>
  <si>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</si>
  <si>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</si>
  <si>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</si>
  <si>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</si>
  <si>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</si>
  <si>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</si>
  <si>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</si>
  <si>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</si>
  <si>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</si>
  <si>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</si>
  <si>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</si>
  <si>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</si>
  <si>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</si>
  <si>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</si>
  <si>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</si>
  <si>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</si>
  <si>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</si>
  <si>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</si>
  <si>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</si>
  <si>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</si>
  <si>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</si>
  <si>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</si>
  <si>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</si>
  <si>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</si>
  <si>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</si>
  <si>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</si>
  <si>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</si>
  <si>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</si>
  <si>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</si>
  <si>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</si>
  <si>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</si>
  <si>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</si>
  <si>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</si>
  <si>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</si>
  <si>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</si>
  <si>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</si>
  <si>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</si>
  <si>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</si>
  <si>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</si>
  <si>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</si>
  <si>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</si>
  <si>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</si>
  <si>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</si>
  <si>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</si>
  <si>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</si>
  <si>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</si>
  <si>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</si>
  <si>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</si>
  <si>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</si>
  <si>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</si>
  <si>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</si>
  <si>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</si>
  <si>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</si>
  <si>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</si>
  <si>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</si>
  <si>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</si>
  <si>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</si>
  <si>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</si>
  <si>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</si>
  <si>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</si>
  <si>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</si>
  <si>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</si>
  <si>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</si>
  <si>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</si>
  <si>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</si>
  <si>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</si>
  <si>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</si>
  <si>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</si>
  <si>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</si>
  <si>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</si>
  <si>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</si>
  <si>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</si>
  <si>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</si>
  <si>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</si>
  <si>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</si>
  <si>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</si>
  <si>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</si>
  <si>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</si>
  <si>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</si>
  <si>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</si>
  <si>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</si>
  <si>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</si>
  <si>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</si>
  <si>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</si>
  <si>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</si>
  <si>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</si>
  <si>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</si>
  <si>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</si>
  <si>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</si>
  <si>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</si>
  <si>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</si>
  <si>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</si>
  <si>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</si>
  <si>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</si>
  <si>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</si>
  <si>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</si>
  <si>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</si>
  <si>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</si>
  <si>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</si>
  <si>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</si>
  <si>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</si>
  <si>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</si>
  <si>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</si>
  <si>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</si>
  <si>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</si>
  <si>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</si>
  <si>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</si>
  <si>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</si>
  <si>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</si>
  <si>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</si>
  <si>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</si>
  <si>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</si>
  <si>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</si>
  <si>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</si>
  <si>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</si>
  <si>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</si>
  <si>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</si>
  <si>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</si>
  <si>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</si>
  <si>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</si>
  <si>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</si>
  <si>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</si>
  <si>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</si>
  <si>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</si>
  <si>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</si>
  <si>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</si>
  <si>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</si>
  <si>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</si>
  <si>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</si>
  <si>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</si>
  <si>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</si>
  <si>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</si>
  <si>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</si>
  <si>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</si>
  <si>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</si>
  <si>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</si>
  <si>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</si>
  <si>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</si>
  <si>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</si>
  <si>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</si>
  <si>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</si>
  <si>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</si>
  <si>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</si>
  <si>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</si>
  <si>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</si>
  <si>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</si>
  <si>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</si>
  <si>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</si>
  <si>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</si>
  <si>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</si>
  <si>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</si>
  <si>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</si>
  <si>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</si>
  <si>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</si>
  <si>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</si>
  <si>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</si>
  <si>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</si>
  <si>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</si>
  <si>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</si>
  <si>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</si>
  <si>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</si>
  <si>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</si>
  <si>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</si>
  <si>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</si>
  <si>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</si>
  <si>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</si>
  <si>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</si>
  <si>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</si>
  <si>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</si>
  <si>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</si>
  <si>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</si>
  <si>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</si>
  <si>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</si>
  <si>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</si>
  <si>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</si>
  <si>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</si>
  <si>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</si>
  <si>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</si>
  <si>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</si>
  <si>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</si>
  <si>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</si>
  <si>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</si>
  <si>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</si>
  <si>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</si>
  <si>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</si>
  <si>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</si>
  <si>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</si>
  <si>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</si>
  <si>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</si>
  <si>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</si>
  <si>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</si>
  <si>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</si>
  <si>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</si>
  <si>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</si>
  <si>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</si>
  <si>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</si>
  <si>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</si>
  <si>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</si>
  <si>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</si>
  <si>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</si>
  <si>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</si>
  <si>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</si>
  <si>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</si>
  <si>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</si>
  <si>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</si>
  <si>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</si>
  <si>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</si>
  <si>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</si>
  <si>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</si>
  <si>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</si>
  <si>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</si>
  <si>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</si>
  <si>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</si>
  <si>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</si>
  <si>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</si>
  <si>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</si>
  <si>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</si>
  <si>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</si>
  <si>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</si>
  <si>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</si>
  <si>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</si>
  <si>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</si>
  <si>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</si>
  <si>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</si>
  <si>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</si>
  <si>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</si>
  <si>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</si>
  <si>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</si>
  <si>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</si>
  <si>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</si>
  <si>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</si>
  <si>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</si>
  <si>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</si>
  <si>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</si>
  <si>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</si>
  <si>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</si>
  <si>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</si>
  <si>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</si>
  <si>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</si>
  <si>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</si>
  <si>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</si>
  <si>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</si>
  <si>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</si>
  <si>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</si>
  <si>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</si>
  <si>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</si>
  <si>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</si>
  <si>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</si>
  <si>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</si>
  <si>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</si>
  <si>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</si>
  <si>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</si>
  <si>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</si>
  <si>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</si>
  <si>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</si>
  <si>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</si>
  <si>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</si>
  <si>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</si>
  <si>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</si>
  <si>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</si>
  <si>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</si>
  <si>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</si>
  <si>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</si>
  <si>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</si>
  <si>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</si>
  <si>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</si>
  <si>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</si>
  <si>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</si>
  <si>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</si>
  <si>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</si>
  <si>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</si>
  <si>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</si>
  <si>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</si>
  <si>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</si>
  <si>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</si>
  <si>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</si>
  <si>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</si>
  <si>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</si>
  <si>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</si>
  <si>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</si>
  <si>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</si>
  <si>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</si>
  <si>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</si>
  <si>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</si>
  <si>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</si>
  <si>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</si>
  <si>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</si>
  <si>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</si>
  <si>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</si>
  <si>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</si>
  <si>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</si>
  <si>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</si>
  <si>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</si>
  <si>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</si>
  <si>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</si>
  <si>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</si>
  <si>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</si>
  <si>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</si>
  <si>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</si>
  <si>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</si>
  <si>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</si>
  <si>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</si>
  <si>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</si>
  <si>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</si>
  <si>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</si>
  <si>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</si>
  <si>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</si>
  <si>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</si>
  <si>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</si>
  <si>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</si>
  <si>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</si>
  <si>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</si>
  <si>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</si>
  <si>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</si>
  <si>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</si>
  <si>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</si>
  <si>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</si>
  <si>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</si>
  <si>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</si>
  <si>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</si>
  <si>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</si>
  <si>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</si>
  <si>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</si>
  <si>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</si>
  <si>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</si>
  <si>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</si>
  <si>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</si>
  <si>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</si>
  <si>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</si>
  <si>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</si>
  <si>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</si>
  <si>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</si>
  <si>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</si>
  <si>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</si>
  <si>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</si>
  <si>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</si>
  <si>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</si>
  <si>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</si>
  <si>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</si>
  <si>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</si>
  <si>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</si>
  <si>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</si>
  <si>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</si>
  <si>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</si>
  <si>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</si>
  <si>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</si>
  <si>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</si>
  <si>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</si>
  <si>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</si>
  <si>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</si>
  <si>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</si>
  <si>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</si>
  <si>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</si>
  <si>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</si>
  <si>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</si>
  <si>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</si>
  <si>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</si>
  <si>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</si>
  <si>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</si>
  <si>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</si>
  <si>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</si>
  <si>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</si>
  <si>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</si>
  <si>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</si>
  <si>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</si>
  <si>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</si>
  <si>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</si>
  <si>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</si>
  <si>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</si>
  <si>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</si>
  <si>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</si>
  <si>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</si>
  <si>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</si>
  <si>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</si>
  <si>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</si>
  <si>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</si>
  <si>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</si>
  <si>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</si>
  <si>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</si>
  <si>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</si>
  <si>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</si>
  <si>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</si>
  <si>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</si>
  <si>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</si>
  <si>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</si>
  <si>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</si>
  <si>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</si>
  <si>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</si>
  <si>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</si>
  <si>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</si>
  <si>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</si>
  <si>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</si>
  <si>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</si>
  <si>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</si>
  <si>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</si>
  <si>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</si>
  <si>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</si>
  <si>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</si>
  <si>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</si>
  <si>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</si>
  <si>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</si>
  <si>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</si>
  <si>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</si>
  <si>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</si>
  <si>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</si>
  <si>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</si>
  <si>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</si>
  <si>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</si>
  <si>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</si>
  <si>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</si>
  <si>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</si>
  <si>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</si>
  <si>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</si>
  <si>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</si>
  <si>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</si>
  <si>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</si>
  <si>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</si>
  <si>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</si>
  <si>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</si>
  <si>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</si>
  <si>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</si>
  <si>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</si>
  <si>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</si>
  <si>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</si>
  <si>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</si>
  <si>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</si>
  <si>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</si>
  <si>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</si>
  <si>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</si>
  <si>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</si>
  <si>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</si>
  <si>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</si>
  <si>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</si>
  <si>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</si>
  <si>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</si>
  <si>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</si>
  <si>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</si>
  <si>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</si>
  <si>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</si>
  <si>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</si>
  <si>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</si>
  <si>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</si>
  <si>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</si>
  <si>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</si>
  <si>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</si>
  <si>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</si>
  <si>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</si>
  <si>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</si>
  <si>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</si>
  <si>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</si>
  <si>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</si>
  <si>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</si>
  <si>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</si>
  <si>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</si>
  <si>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</si>
  <si>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</si>
  <si>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</si>
  <si>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</si>
  <si>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</si>
  <si>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</si>
  <si>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</si>
  <si>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</si>
  <si>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</si>
  <si>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</si>
  <si>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</si>
  <si>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</si>
  <si>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</si>
  <si>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</si>
  <si>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</si>
  <si>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</si>
  <si>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</si>
  <si>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</si>
  <si>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</si>
  <si>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</si>
  <si>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</si>
  <si>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</si>
  <si>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</si>
  <si>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</si>
  <si>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</si>
  <si>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</si>
  <si>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</si>
  <si>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</si>
  <si>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</si>
  <si>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</si>
  <si>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</si>
  <si>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</si>
  <si>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</si>
  <si>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</si>
  <si>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</si>
  <si>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</si>
  <si>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</si>
  <si>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</si>
  <si>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</si>
  <si>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</si>
  <si>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</si>
  <si>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</si>
  <si>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</si>
  <si>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</si>
  <si>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</si>
  <si>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</si>
  <si>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</si>
  <si>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</si>
  <si>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</si>
  <si>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</si>
  <si>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</si>
  <si>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</si>
  <si>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</si>
  <si>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</si>
  <si>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</si>
  <si>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</si>
  <si>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</si>
  <si>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</si>
  <si>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</si>
  <si>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</si>
  <si>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</si>
  <si>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</si>
  <si>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</si>
  <si>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</si>
  <si>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</si>
  <si>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</si>
  <si>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</si>
  <si>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</si>
  <si>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</si>
  <si>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</si>
  <si>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</si>
  <si>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</si>
  <si>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</si>
  <si>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</si>
  <si>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</si>
  <si>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</si>
  <si>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</si>
  <si>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</si>
  <si>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</si>
  <si>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</si>
  <si>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</si>
  <si>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</si>
  <si>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</si>
  <si>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</si>
  <si>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</si>
  <si>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</si>
  <si>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</si>
  <si>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</si>
  <si>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</si>
  <si>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</si>
  <si>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</si>
  <si>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</si>
  <si>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</si>
  <si>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</si>
  <si>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</si>
  <si>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</si>
  <si>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</si>
  <si>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</si>
  <si>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</si>
  <si>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</si>
  <si>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</si>
  <si>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</si>
  <si>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</si>
  <si>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</si>
  <si>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</si>
  <si>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</si>
  <si>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</si>
  <si>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</si>
  <si>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</si>
  <si>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</si>
  <si>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</si>
  <si>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</si>
  <si>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</si>
  <si>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</si>
  <si>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</si>
  <si>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</si>
  <si>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</si>
  <si>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</si>
  <si>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</si>
  <si>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</si>
  <si>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</si>
  <si>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</si>
  <si>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</si>
  <si>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</si>
  <si>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</si>
  <si>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</si>
  <si>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</si>
  <si>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</si>
  <si>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</si>
  <si>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</si>
  <si>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</si>
  <si>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</si>
  <si>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</si>
  <si>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</si>
  <si>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</si>
  <si>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</si>
  <si>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</si>
  <si>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</si>
  <si>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</si>
  <si>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</si>
  <si>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</si>
  <si>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</si>
  <si>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</si>
  <si>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</si>
  <si>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</si>
  <si>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</si>
  <si>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</si>
  <si>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</si>
  <si>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</si>
  <si>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</si>
  <si>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</si>
  <si>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</si>
  <si>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</si>
  <si>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</si>
  <si>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</si>
  <si>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</si>
  <si>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</si>
  <si>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</si>
  <si>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</si>
  <si>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</si>
  <si>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</si>
  <si>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</si>
  <si>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</si>
  <si>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</si>
  <si>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</si>
  <si>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</si>
  <si>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</si>
  <si>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</si>
  <si>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</si>
  <si>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</si>
  <si>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</si>
  <si>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</si>
  <si>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</si>
  <si>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</si>
  <si>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</si>
  <si>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</si>
  <si>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</si>
  <si>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</si>
  <si>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</si>
  <si>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</si>
  <si>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</si>
  <si>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</si>
  <si>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</si>
  <si>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</si>
  <si>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</si>
  <si>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</si>
  <si>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</si>
  <si>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</si>
  <si>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</si>
  <si>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</si>
  <si>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</si>
  <si>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</si>
  <si>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</si>
  <si>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</si>
  <si>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</si>
  <si>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</si>
  <si>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</si>
  <si>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</si>
  <si>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</si>
  <si>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</si>
  <si>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</si>
  <si>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</si>
  <si>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</si>
  <si>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</si>
  <si>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</si>
  <si>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</si>
  <si>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</si>
  <si>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</si>
  <si>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</si>
  <si>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</si>
  <si>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</si>
  <si>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</si>
  <si>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</si>
  <si>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</si>
  <si>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</si>
  <si>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</si>
  <si>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</si>
  <si>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</si>
  <si>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</si>
  <si>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</si>
  <si>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</si>
  <si>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</si>
  <si>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</si>
  <si>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</si>
  <si>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</si>
  <si>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</si>
  <si>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</si>
  <si>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</si>
  <si>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</si>
  <si>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</si>
  <si>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</si>
  <si>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</si>
  <si>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</si>
  <si>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</si>
  <si>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</si>
  <si>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</si>
  <si>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</si>
  <si>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</si>
  <si>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</si>
  <si>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</si>
  <si>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</si>
  <si>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</si>
  <si>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</si>
  <si>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</si>
  <si>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</si>
  <si>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</si>
  <si>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</si>
  <si>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</si>
  <si>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</si>
  <si>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</si>
  <si>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</si>
  <si>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</si>
  <si>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</si>
  <si>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</si>
  <si>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</si>
  <si>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</si>
  <si>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</si>
  <si>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</si>
  <si>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</si>
  <si>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</si>
  <si>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</si>
  <si>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</si>
  <si>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</si>
  <si>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</si>
  <si>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</si>
  <si>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</si>
  <si>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</si>
  <si>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</si>
  <si>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</si>
  <si>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</si>
  <si>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</si>
  <si>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</si>
  <si>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</si>
  <si>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</si>
  <si>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</si>
  <si>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</si>
  <si>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</si>
  <si>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</si>
  <si>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</si>
  <si>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</si>
  <si>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</si>
  <si>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</si>
  <si>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</si>
  <si>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</si>
  <si>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</si>
  <si>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</si>
  <si>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</si>
  <si>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</si>
  <si>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</si>
  <si>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</si>
  <si>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</si>
  <si>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</si>
  <si>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</si>
  <si>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</si>
  <si>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</si>
  <si>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</si>
  <si>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</si>
  <si>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</si>
  <si>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</si>
  <si>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</si>
  <si>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</si>
  <si>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</si>
  <si>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</si>
  <si>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</si>
  <si>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</si>
  <si>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</si>
  <si>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</si>
  <si>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</si>
  <si>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</si>
  <si>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</si>
  <si>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</si>
  <si>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</si>
  <si>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</si>
  <si>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</si>
  <si>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</si>
  <si>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</si>
  <si>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</si>
  <si>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</si>
  <si>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</si>
  <si>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</si>
  <si>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</si>
  <si>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</si>
  <si>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</si>
  <si>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</si>
  <si>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</si>
  <si>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</si>
  <si>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</si>
  <si>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</si>
  <si>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</si>
  <si>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</si>
  <si>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</si>
  <si>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</si>
  <si>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</si>
  <si>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</si>
  <si>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</si>
  <si>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</si>
  <si>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</si>
  <si>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</si>
  <si>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</si>
  <si>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</si>
  <si>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</si>
  <si>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</si>
  <si>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</si>
  <si>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</si>
  <si>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</si>
  <si>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</si>
  <si>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</si>
  <si>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</si>
  <si>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</si>
  <si>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</si>
  <si>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</si>
  <si>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</si>
  <si>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</si>
  <si>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</si>
  <si>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</si>
  <si>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</si>
  <si>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</si>
  <si>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</si>
  <si>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</si>
  <si>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</si>
  <si>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</si>
  <si>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</si>
  <si>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</si>
  <si>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</si>
  <si>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</si>
  <si>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</si>
  <si>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</si>
  <si>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</si>
  <si>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</si>
  <si>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</si>
  <si>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</si>
  <si>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</si>
  <si>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</si>
  <si>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</si>
  <si>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</si>
  <si>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</si>
  <si>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</si>
  <si>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</si>
  <si>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</si>
  <si>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</si>
  <si>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</si>
  <si>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</si>
  <si>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</si>
  <si>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</si>
  <si>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</si>
  <si>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</si>
  <si>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</si>
  <si>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</si>
  <si>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</si>
  <si>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</si>
  <si>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</si>
  <si>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</si>
  <si>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</si>
  <si>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</si>
  <si>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</si>
  <si>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</si>
  <si>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</si>
  <si>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</si>
  <si>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</si>
  <si>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</si>
  <si>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</si>
  <si>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</si>
  <si>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</si>
  <si>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</si>
  <si>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</si>
  <si>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</si>
  <si>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</si>
  <si>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</si>
  <si>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</si>
  <si>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</si>
  <si>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</si>
  <si>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</si>
  <si>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</si>
  <si>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</si>
  <si>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</si>
  <si>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</si>
  <si>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</si>
  <si>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</si>
  <si>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</si>
  <si>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</si>
  <si>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</si>
  <si>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</si>
  <si>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</si>
  <si>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</si>
  <si>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</si>
  <si>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</si>
  <si>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</si>
  <si>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</si>
  <si>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</si>
  <si>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</si>
  <si>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</si>
  <si>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</si>
  <si>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</si>
  <si>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</si>
  <si>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</si>
  <si>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</si>
  <si>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</si>
  <si>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</si>
  <si>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</si>
  <si>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</si>
  <si>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</si>
  <si>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</si>
  <si>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</si>
  <si>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</si>
  <si>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</si>
  <si>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</si>
  <si>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</si>
  <si>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</si>
  <si>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</si>
  <si>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</si>
  <si>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</si>
  <si>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</si>
  <si>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</si>
  <si>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</si>
  <si>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</si>
  <si>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</si>
  <si>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</si>
  <si>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</si>
  <si>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</si>
  <si>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</si>
  <si>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</si>
  <si>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</si>
  <si>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</si>
  <si>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</si>
  <si>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</si>
  <si>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</si>
  <si>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</si>
  <si>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</si>
  <si>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</si>
  <si>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</si>
  <si>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</si>
  <si>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</si>
  <si>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</si>
  <si>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</si>
  <si>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</si>
  <si>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</si>
  <si>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</si>
  <si>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</si>
  <si>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</si>
  <si>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</si>
  <si>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</si>
  <si>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</si>
  <si>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</si>
  <si>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</si>
  <si>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</si>
  <si>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</si>
  <si>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</si>
  <si>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</si>
  <si>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</si>
  <si>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</si>
  <si>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</si>
  <si>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</si>
  <si>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</si>
  <si>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</si>
  <si>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</si>
  <si>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</si>
  <si>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</si>
  <si>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</si>
  <si>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</si>
  <si>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</si>
  <si>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</si>
  <si>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</si>
  <si>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</si>
  <si>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</si>
  <si>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</si>
  <si>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</si>
  <si>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</si>
  <si>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</si>
  <si>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</si>
  <si>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</si>
  <si>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</si>
  <si>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</si>
  <si>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</si>
  <si>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</si>
  <si>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</si>
  <si>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</si>
  <si>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</si>
  <si>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</si>
  <si>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</si>
  <si>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</si>
  <si>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</si>
  <si>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</si>
  <si>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</si>
  <si>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</si>
  <si>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</si>
  <si>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</si>
  <si>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</si>
  <si>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</si>
  <si>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</si>
  <si>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</si>
  <si>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</si>
  <si>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</si>
  <si>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</si>
  <si>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</si>
  <si>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</si>
  <si>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</si>
  <si>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</si>
  <si>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</si>
  <si>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</si>
  <si>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</si>
  <si>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</si>
  <si>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</si>
  <si>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</si>
  <si>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</si>
  <si>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</si>
  <si>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</si>
  <si>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</si>
  <si>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</si>
  <si>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</si>
  <si>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</si>
  <si>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</si>
  <si>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</si>
  <si>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</si>
  <si>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</si>
  <si>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</si>
  <si>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</si>
  <si>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</si>
  <si>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</si>
  <si>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</si>
  <si>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</si>
  <si>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</si>
  <si>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</si>
  <si>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</si>
  <si>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</si>
  <si>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</si>
  <si>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</si>
  <si>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</si>
  <si>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</si>
  <si>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</si>
  <si>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</si>
  <si>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</si>
  <si>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</si>
  <si>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</si>
  <si>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</si>
  <si>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</si>
  <si>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</si>
  <si>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</si>
  <si>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</si>
  <si>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</si>
  <si>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</si>
  <si>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</si>
  <si>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</si>
  <si>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</si>
  <si>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</si>
  <si>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</si>
  <si>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</si>
  <si>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</si>
  <si>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</si>
  <si>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</si>
  <si>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</si>
  <si>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</si>
  <si>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</si>
  <si>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</si>
  <si>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</si>
  <si>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</si>
  <si>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</si>
  <si>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</si>
  <si>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</si>
  <si>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</si>
  <si>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</si>
  <si>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</si>
  <si>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</si>
  <si>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</si>
  <si>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</si>
  <si>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</si>
  <si>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</si>
  <si>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</si>
  <si>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</si>
  <si>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</si>
  <si>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</si>
  <si>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</si>
  <si>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</si>
  <si>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</si>
  <si>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</si>
  <si>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</si>
  <si>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</si>
  <si>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</si>
  <si>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</si>
  <si>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</si>
  <si>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</si>
  <si>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</si>
  <si>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</si>
  <si>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</si>
  <si>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</si>
  <si>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</si>
  <si>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</si>
  <si>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</si>
  <si>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</si>
  <si>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</si>
  <si>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</si>
  <si>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</si>
  <si>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</si>
  <si>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</si>
  <si>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</si>
  <si>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</si>
  <si>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</si>
  <si>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</si>
  <si>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</si>
  <si>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</si>
  <si>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</si>
  <si>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</si>
  <si>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</si>
  <si>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</si>
  <si>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</si>
  <si>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</si>
  <si>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</si>
  <si>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</si>
  <si>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</si>
  <si>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</si>
  <si>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</si>
  <si>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</si>
  <si>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</si>
  <si>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</si>
  <si>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</si>
  <si>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</si>
  <si>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</si>
  <si>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</si>
  <si>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</si>
  <si>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</si>
  <si>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</si>
  <si>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</si>
  <si>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</si>
  <si>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</si>
  <si>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</si>
  <si>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</si>
  <si>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</si>
  <si>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</si>
  <si>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</si>
  <si>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</si>
  <si>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</si>
  <si>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</si>
  <si>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</si>
  <si>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</si>
  <si>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</si>
  <si>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</si>
  <si>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</si>
  <si>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</si>
  <si>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</si>
  <si>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</si>
  <si>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</si>
  <si>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</si>
  <si>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</si>
  <si>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</si>
  <si>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</si>
  <si>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</si>
  <si>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</si>
  <si>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</si>
  <si>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</si>
  <si>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</si>
  <si>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</si>
  <si>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</si>
  <si>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</si>
  <si>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</si>
  <si>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</si>
  <si>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</si>
  <si>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</si>
  <si>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</si>
  <si>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</si>
  <si>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</si>
  <si>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</si>
  <si>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</si>
  <si>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</si>
  <si>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</si>
  <si>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</si>
  <si>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</si>
  <si>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</si>
  <si>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</si>
  <si>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</si>
  <si>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</si>
  <si>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</si>
  <si>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</si>
  <si>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</si>
  <si>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</si>
  <si>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</si>
  <si>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</si>
  <si>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</si>
  <si>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</si>
  <si>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</si>
  <si>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</si>
  <si>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</si>
  <si>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</si>
  <si>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</si>
  <si>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</si>
  <si>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</si>
  <si>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</si>
  <si>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</si>
  <si>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</si>
  <si>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</si>
  <si>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</si>
  <si>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</si>
  <si>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</si>
  <si>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</si>
  <si>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</si>
  <si>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</si>
  <si>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</si>
  <si>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</si>
  <si>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</si>
  <si>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</si>
  <si>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</si>
  <si>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</si>
  <si>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</si>
  <si>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</si>
  <si>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</si>
  <si>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</si>
  <si>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</si>
  <si>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</si>
  <si>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</si>
  <si>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</si>
  <si>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</si>
  <si>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</si>
  <si>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</si>
  <si>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</si>
  <si>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</si>
  <si>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</si>
  <si>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</si>
  <si>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</si>
  <si>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</si>
  <si>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</si>
  <si>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</si>
  <si>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</si>
  <si>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</si>
  <si>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</si>
  <si>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</si>
  <si>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</si>
  <si>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</si>
  <si>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</si>
  <si>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</si>
  <si>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</si>
  <si>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</si>
  <si>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</si>
  <si>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</si>
  <si>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</si>
  <si>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</si>
  <si>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</si>
  <si>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</si>
  <si>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</si>
  <si>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</si>
  <si>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</si>
  <si>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</si>
  <si>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</si>
  <si>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</si>
  <si>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</si>
  <si>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</si>
  <si>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</si>
  <si>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</si>
  <si>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</si>
  <si>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</si>
  <si>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</si>
  <si>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</si>
  <si>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</si>
  <si>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</si>
  <si>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</si>
  <si>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</si>
  <si>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</si>
  <si>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</si>
  <si>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</si>
  <si>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</si>
  <si>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</si>
  <si>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</si>
  <si>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</si>
  <si>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</si>
  <si>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</si>
  <si>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</si>
  <si>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</si>
  <si>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</si>
  <si>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</si>
  <si>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</si>
  <si>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</si>
  <si>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</si>
  <si>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</si>
  <si>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</si>
  <si>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</si>
  <si>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</si>
  <si>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</si>
  <si>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</si>
  <si>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</si>
  <si>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</si>
  <si>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</si>
  <si>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</si>
  <si>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</si>
  <si>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</si>
  <si>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</si>
  <si>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</si>
  <si>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</si>
  <si>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</si>
  <si>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</si>
  <si>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</si>
  <si>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</si>
  <si>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</si>
  <si>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</si>
  <si>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</si>
  <si>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</si>
  <si>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</si>
  <si>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</si>
  <si>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</si>
  <si>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</si>
  <si>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</si>
  <si>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</si>
  <si>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</si>
  <si>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</si>
  <si>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</si>
  <si>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</si>
  <si>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</si>
  <si>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</si>
  <si>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</si>
  <si>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</si>
  <si>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</si>
  <si>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</si>
  <si>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</si>
  <si>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</si>
  <si>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</si>
  <si>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</si>
  <si>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</si>
  <si>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</si>
  <si>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</si>
  <si>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</si>
  <si>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</si>
  <si>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</si>
  <si>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</si>
  <si>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</si>
  <si>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</si>
  <si>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</si>
  <si>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</si>
  <si>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</si>
  <si>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</si>
  <si>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</si>
  <si>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</si>
  <si>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</si>
  <si>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</si>
  <si>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</si>
  <si>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</si>
  <si>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</si>
  <si>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</si>
  <si>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</si>
  <si>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</si>
  <si>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</si>
  <si>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</si>
  <si>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</si>
  <si>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</si>
  <si>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</si>
  <si>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</si>
  <si>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</si>
  <si>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</si>
  <si>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</si>
  <si>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</si>
  <si>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</si>
  <si>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</si>
  <si>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</si>
  <si>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</si>
  <si>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</si>
  <si>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</si>
  <si>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</si>
  <si>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</si>
  <si>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</si>
  <si>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</si>
  <si>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</si>
  <si>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</si>
  <si>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</si>
  <si>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</si>
  <si>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</si>
  <si>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</si>
  <si>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</si>
  <si>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</si>
  <si>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</si>
  <si>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</si>
  <si>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</si>
  <si>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</si>
  <si>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</si>
  <si>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</si>
  <si>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</si>
  <si>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</si>
  <si>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</si>
  <si>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</si>
  <si>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</si>
  <si>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</si>
  <si>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</si>
  <si>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</si>
  <si>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</si>
  <si>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</si>
  <si>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</si>
  <si>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</si>
  <si>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</si>
  <si>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</si>
  <si>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</si>
  <si>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</si>
  <si>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</si>
  <si>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</si>
  <si>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</si>
  <si>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</si>
  <si>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</si>
  <si>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</si>
  <si>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</si>
  <si>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</si>
  <si>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</si>
  <si>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</si>
  <si>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</si>
  <si>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</si>
  <si>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</si>
  <si>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</si>
  <si>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</si>
  <si>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</si>
  <si>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</si>
  <si>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</si>
  <si>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</si>
  <si>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</si>
  <si>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</si>
  <si>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</si>
  <si>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</si>
  <si>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</si>
  <si>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</si>
  <si>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</si>
  <si>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</si>
  <si>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</si>
  <si>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</si>
  <si>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</si>
  <si>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</si>
  <si>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</si>
  <si>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</si>
  <si>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</si>
  <si>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</si>
  <si>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</si>
  <si>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</si>
  <si>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</si>
  <si>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</si>
  <si>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</si>
  <si>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</si>
  <si>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</si>
  <si>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</si>
  <si>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</si>
  <si>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</si>
  <si>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</si>
  <si>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</si>
  <si>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</si>
  <si>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</si>
  <si>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</si>
  <si>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</si>
  <si>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</si>
  <si>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</si>
  <si>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</si>
  <si>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</si>
  <si>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</si>
  <si>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</si>
  <si>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</si>
  <si>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</si>
  <si>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</si>
  <si>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</si>
  <si>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</si>
  <si>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</si>
  <si>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</si>
  <si>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</si>
  <si>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</si>
  <si>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</si>
  <si>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</si>
  <si>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</si>
  <si>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</si>
  <si>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</si>
  <si>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</si>
  <si>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</si>
  <si>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</si>
  <si>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</si>
  <si>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</si>
  <si>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</si>
  <si>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</si>
  <si>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</si>
  <si>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</si>
  <si>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</si>
  <si>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</si>
  <si>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</si>
  <si>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</si>
  <si>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</si>
  <si>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</si>
  <si>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</si>
  <si>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</si>
  <si>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</si>
  <si>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</si>
  <si>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</si>
  <si>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</si>
  <si>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</si>
  <si>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</si>
  <si>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</si>
  <si>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</si>
  <si>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</si>
  <si>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</si>
  <si>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</si>
  <si>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</si>
  <si>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</si>
  <si>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</si>
  <si>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</si>
  <si>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</si>
  <si>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</si>
  <si>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</si>
  <si>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</si>
  <si>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</si>
  <si>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</si>
  <si>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</si>
  <si>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</si>
  <si>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</si>
  <si>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</si>
  <si>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</si>
  <si>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</si>
  <si>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</si>
  <si>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</si>
  <si>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</si>
  <si>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</si>
  <si>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</si>
  <si>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</si>
  <si>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</si>
  <si>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</si>
  <si>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</si>
  <si>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</si>
  <si>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</si>
  <si>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</si>
  <si>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</si>
  <si>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</si>
  <si>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</si>
  <si>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</si>
  <si>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</si>
  <si>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</si>
  <si>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</si>
  <si>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</si>
  <si>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</si>
  <si>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</si>
  <si>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</si>
  <si>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</si>
  <si>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</si>
  <si>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</si>
  <si>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</si>
  <si>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</si>
  <si>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</si>
  <si>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</si>
  <si>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</si>
  <si>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</si>
  <si>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</si>
  <si>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</si>
  <si>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</si>
  <si>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</si>
  <si>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</si>
  <si>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</si>
  <si>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</si>
  <si>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</si>
  <si>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</si>
  <si>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</si>
  <si>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</si>
  <si>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</si>
  <si>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</si>
  <si>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</si>
  <si>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</si>
  <si>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</si>
  <si>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</si>
  <si>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</si>
  <si>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</si>
  <si>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</si>
  <si>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</si>
  <si>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</si>
  <si>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</si>
  <si>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</si>
  <si>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</si>
  <si>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</si>
  <si>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</si>
  <si>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</si>
  <si>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</si>
  <si>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</si>
  <si>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</si>
  <si>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</si>
  <si>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</si>
  <si>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</si>
  <si>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</si>
  <si>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</si>
  <si>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</si>
  <si>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</si>
  <si>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</si>
  <si>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</si>
  <si>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</si>
  <si>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</si>
  <si>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</si>
  <si>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</si>
  <si>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</si>
  <si>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</si>
  <si>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</si>
  <si>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</si>
  <si>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</si>
  <si>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</si>
  <si>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</si>
  <si>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</si>
  <si>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</si>
  <si>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</si>
  <si>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</si>
  <si>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</si>
  <si>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</si>
  <si>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</si>
  <si>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</si>
  <si>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</si>
  <si>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</si>
  <si>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</si>
  <si>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</si>
  <si>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</si>
  <si>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</si>
  <si>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</si>
  <si>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</si>
  <si>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</si>
  <si>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</si>
  <si>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</si>
  <si>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</si>
  <si>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</si>
  <si>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</si>
  <si>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</si>
  <si>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</si>
  <si>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</si>
  <si>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</si>
  <si>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</si>
  <si>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</si>
  <si>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</si>
  <si>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</si>
  <si>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</si>
  <si>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</si>
  <si>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</si>
  <si>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</si>
  <si>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</si>
  <si>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</si>
  <si>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</si>
  <si>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</si>
  <si>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</si>
  <si>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</si>
  <si>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</si>
  <si>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</si>
  <si>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</si>
  <si>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</si>
  <si>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</si>
  <si>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</si>
  <si>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</si>
  <si>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</si>
  <si>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</si>
  <si>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</si>
  <si>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</si>
  <si>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</si>
  <si>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</si>
  <si>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</si>
  <si>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</si>
  <si>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</si>
  <si>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</si>
  <si>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</si>
  <si>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</si>
  <si>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</si>
  <si>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</si>
  <si>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</si>
  <si>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</si>
  <si>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</si>
  <si>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</si>
  <si>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</si>
  <si>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</si>
  <si>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</si>
  <si>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</si>
  <si>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</si>
  <si>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</si>
  <si>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</si>
  <si>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</si>
  <si>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</si>
  <si>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</si>
  <si>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</si>
  <si>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</si>
  <si>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</si>
  <si>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</si>
  <si>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</si>
  <si>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</si>
  <si>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</si>
  <si>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</si>
  <si>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</si>
  <si>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</si>
  <si>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</si>
  <si>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</si>
  <si>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</si>
  <si>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</si>
  <si>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</si>
  <si>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</si>
  <si>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</si>
  <si>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</si>
  <si>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</si>
  <si>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</si>
  <si>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</si>
  <si>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</si>
  <si>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</si>
  <si>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</si>
  <si>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</si>
  <si>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</si>
  <si>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</si>
  <si>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</si>
  <si>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</si>
  <si>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</si>
  <si>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</si>
  <si>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</si>
  <si>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</si>
  <si>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</si>
  <si>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</si>
  <si>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</si>
  <si>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</si>
  <si>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</si>
  <si>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</si>
  <si>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</si>
  <si>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</si>
  <si>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</si>
  <si>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</si>
  <si>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</si>
  <si>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</si>
  <si>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</si>
  <si>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</si>
  <si>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</si>
  <si>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</si>
  <si>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</si>
  <si>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</si>
  <si>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</si>
  <si>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</si>
  <si>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</si>
  <si>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</si>
  <si>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</si>
  <si>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</si>
  <si>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</si>
  <si>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</si>
  <si>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</si>
  <si>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</si>
  <si>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</si>
  <si>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</si>
  <si>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</si>
  <si>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</si>
  <si>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</si>
  <si>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</si>
  <si>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</si>
  <si>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</si>
  <si>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</si>
  <si>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</si>
  <si>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</si>
  <si>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</si>
  <si>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</si>
  <si>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</si>
  <si>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</si>
  <si>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</si>
  <si>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</si>
  <si>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</si>
  <si>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</si>
  <si>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</si>
  <si>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</si>
  <si>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</si>
  <si>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</si>
  <si>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</si>
  <si>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</si>
  <si>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</si>
  <si>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</si>
  <si>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</si>
  <si>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</si>
  <si>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</si>
  <si>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</si>
  <si>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</si>
  <si>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</si>
  <si>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</si>
  <si>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</si>
  <si>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</si>
  <si>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</si>
  <si>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</si>
  <si>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</si>
  <si>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</si>
  <si>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</si>
  <si>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</si>
  <si>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</si>
  <si>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</si>
  <si>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</si>
  <si>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</si>
  <si>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</si>
  <si>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</si>
  <si>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</si>
  <si>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</si>
  <si>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</si>
  <si>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</si>
  <si>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</si>
  <si>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</si>
  <si>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</si>
  <si>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</si>
  <si>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</si>
  <si>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</si>
  <si>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</si>
  <si>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</si>
  <si>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</si>
  <si>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</si>
  <si>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</si>
  <si>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</si>
  <si>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</si>
  <si>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</si>
  <si>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</si>
  <si>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</si>
  <si>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</si>
  <si>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</si>
  <si>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</si>
  <si>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</si>
  <si>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</si>
  <si>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</si>
  <si>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</si>
  <si>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</si>
  <si>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</si>
  <si>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</si>
  <si>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</si>
  <si>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</si>
  <si>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</si>
  <si>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</si>
  <si>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</si>
  <si>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</si>
  <si>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</si>
  <si>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</si>
  <si>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</si>
  <si>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</si>
  <si>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</si>
  <si>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</si>
  <si>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</si>
  <si>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</si>
  <si>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</si>
  <si>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</si>
  <si>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</si>
  <si>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</si>
  <si>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</si>
  <si>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</si>
  <si>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</si>
  <si>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</si>
  <si>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</si>
  <si>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</si>
  <si>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</si>
  <si>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</si>
  <si>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</si>
  <si>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</si>
  <si>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</si>
  <si>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</si>
  <si>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</si>
  <si>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</si>
  <si>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</si>
  <si>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</si>
  <si>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</si>
  <si>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</si>
  <si>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</si>
  <si>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</si>
  <si>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</si>
  <si>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</si>
  <si>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</si>
  <si>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</si>
  <si>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</si>
  <si>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</si>
  <si>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</si>
  <si>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</si>
  <si>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</si>
  <si>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</si>
  <si>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</si>
  <si>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</si>
  <si>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</si>
  <si>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</si>
  <si>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</si>
  <si>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</si>
  <si>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</si>
  <si>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</si>
  <si>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</si>
  <si>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</si>
  <si>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</si>
  <si>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</si>
  <si>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</si>
  <si>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</si>
  <si>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</si>
  <si>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</si>
  <si>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</si>
  <si>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</si>
  <si>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</si>
  <si>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</si>
  <si>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</si>
  <si>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</si>
  <si>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</si>
  <si>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</si>
  <si>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</si>
  <si>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</si>
  <si>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</si>
  <si>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</si>
  <si>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</si>
  <si>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</si>
  <si>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</si>
  <si>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</si>
  <si>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</si>
  <si>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</si>
  <si>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</si>
  <si>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</si>
  <si>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</si>
  <si>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</si>
  <si>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</si>
  <si>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</si>
  <si>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</si>
  <si>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</si>
  <si>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</si>
  <si>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</si>
  <si>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</si>
  <si>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</si>
  <si>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</si>
  <si>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</si>
  <si>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</si>
  <si>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</si>
  <si>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</si>
  <si>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</si>
  <si>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</si>
  <si>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</si>
  <si>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</si>
  <si>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</si>
  <si>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</si>
  <si>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</si>
  <si>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</si>
  <si>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</si>
  <si>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</si>
  <si>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</si>
  <si>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</si>
  <si>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</si>
  <si>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</si>
  <si>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</si>
  <si>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</si>
  <si>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</si>
  <si>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</si>
  <si>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</si>
  <si>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</si>
  <si>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</si>
  <si>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</si>
  <si>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</si>
  <si>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</si>
  <si>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</si>
  <si>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</si>
  <si>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</si>
  <si>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</si>
  <si>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</si>
  <si>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</si>
  <si>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</si>
  <si>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</si>
  <si>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</si>
  <si>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</si>
  <si>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</si>
  <si>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</si>
  <si>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</si>
  <si>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</si>
  <si>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</si>
  <si>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</si>
  <si>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</si>
  <si>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</si>
  <si>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</si>
  <si>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</si>
  <si>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</si>
  <si>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</si>
  <si>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</si>
  <si>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</si>
  <si>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</si>
  <si>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</si>
  <si>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</si>
  <si>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</si>
  <si>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</si>
  <si>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</si>
  <si>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</si>
  <si>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</si>
  <si>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</si>
  <si>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</si>
  <si>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</si>
  <si>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</si>
  <si>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</si>
  <si>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</si>
  <si>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</si>
  <si>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</si>
  <si>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</si>
  <si>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</si>
  <si>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</si>
  <si>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</si>
  <si>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</si>
  <si>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</si>
  <si>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</si>
  <si>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</si>
  <si>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</si>
  <si>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</si>
  <si>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</si>
  <si>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</si>
  <si>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</si>
  <si>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</si>
  <si>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</si>
  <si>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</si>
  <si>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</si>
  <si>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</si>
  <si>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</si>
  <si>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</si>
  <si>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</si>
  <si>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</si>
  <si>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</si>
  <si>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</si>
  <si>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</si>
  <si>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</si>
  <si>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</si>
  <si>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</si>
  <si>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</si>
  <si>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</si>
  <si>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</si>
  <si>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</si>
  <si>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</si>
  <si>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</si>
  <si>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</si>
  <si>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</si>
  <si>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</si>
  <si>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</si>
  <si>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</si>
  <si>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</si>
  <si>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</si>
  <si>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</si>
  <si>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</si>
  <si>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</si>
  <si>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</si>
  <si>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</si>
  <si>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</si>
  <si>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</si>
  <si>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</si>
  <si>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</si>
  <si>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</si>
  <si>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</si>
  <si>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</si>
  <si>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</si>
  <si>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</si>
  <si>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</si>
  <si>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</si>
  <si>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</si>
  <si>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</si>
  <si>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</si>
  <si>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</si>
  <si>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</si>
  <si>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</si>
  <si>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</si>
  <si>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</si>
  <si>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</si>
  <si>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</si>
  <si>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</si>
  <si>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</si>
  <si>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</si>
  <si>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</si>
  <si>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</si>
  <si>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</si>
  <si>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</si>
  <si>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</si>
  <si>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</si>
  <si>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</si>
  <si>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</si>
  <si>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</si>
  <si>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</si>
  <si>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</si>
  <si>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</si>
  <si>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</si>
  <si>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</si>
  <si>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</si>
  <si>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</si>
  <si>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</si>
  <si>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</si>
  <si>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</si>
  <si>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</si>
  <si>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</si>
  <si>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</si>
  <si>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</si>
  <si>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</si>
  <si>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</si>
  <si>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</si>
  <si>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</si>
  <si>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</si>
  <si>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</si>
  <si>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</si>
  <si>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</si>
  <si>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</si>
  <si>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</si>
  <si>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</si>
  <si>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</si>
  <si>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</si>
  <si>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</si>
  <si>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</si>
  <si>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</si>
  <si>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</si>
  <si>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</si>
  <si>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</si>
  <si>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</si>
  <si>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</si>
  <si>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</si>
  <si>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</si>
  <si>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</si>
  <si>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</si>
  <si>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</si>
  <si>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</si>
  <si>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</si>
  <si>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</si>
  <si>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</si>
  <si>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</si>
  <si>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</si>
  <si>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</si>
  <si>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</si>
  <si>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</si>
  <si>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</si>
  <si>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</si>
  <si>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</si>
  <si>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</si>
  <si>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</si>
  <si>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</si>
  <si>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</si>
  <si>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</si>
  <si>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</si>
  <si>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</si>
  <si>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</si>
  <si>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</si>
  <si>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</si>
  <si>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</si>
  <si>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</si>
  <si>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</si>
  <si>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</si>
  <si>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</si>
  <si>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</si>
  <si>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</si>
  <si>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</si>
  <si>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</si>
  <si>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</si>
  <si>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</si>
  <si>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</si>
  <si>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</si>
  <si>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</si>
  <si>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</si>
  <si>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</si>
  <si>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</si>
  <si>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</si>
  <si>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</si>
  <si>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</si>
  <si>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</si>
  <si>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</si>
  <si>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</si>
  <si>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</si>
  <si>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</si>
  <si>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</si>
  <si>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</si>
  <si>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</si>
  <si>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</si>
  <si>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</si>
  <si>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</si>
  <si>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</si>
  <si>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</si>
  <si>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</si>
  <si>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</si>
  <si>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</si>
  <si>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</si>
  <si>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</si>
  <si>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</si>
  <si>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</si>
  <si>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</si>
  <si>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</si>
  <si>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</si>
  <si>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</si>
  <si>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</si>
  <si>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</si>
  <si>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</si>
  <si>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</si>
  <si>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</si>
  <si>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</si>
  <si>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</si>
  <si>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</si>
  <si>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</si>
  <si>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</si>
  <si>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</si>
  <si>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</si>
  <si>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</si>
  <si>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</si>
  <si>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</si>
  <si>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</si>
  <si>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</si>
  <si>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</si>
  <si>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</si>
  <si>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</si>
  <si>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</si>
  <si>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</si>
  <si>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</si>
  <si>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</si>
  <si>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</si>
  <si>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</si>
  <si>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</si>
  <si>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</si>
  <si>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</si>
  <si>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</si>
  <si>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</si>
  <si>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</si>
  <si>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</si>
  <si>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</si>
  <si>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</si>
  <si>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</si>
  <si>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</si>
  <si>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</si>
  <si>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</si>
  <si>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</si>
  <si>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</si>
  <si>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</si>
  <si>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</si>
  <si>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</si>
  <si>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</si>
  <si>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</si>
  <si>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</si>
  <si>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</si>
  <si>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</si>
  <si>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</si>
  <si>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</si>
  <si>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</si>
  <si>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</si>
  <si>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</si>
  <si>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</si>
  <si>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</si>
  <si>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</si>
  <si>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</si>
  <si>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</si>
  <si>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</si>
  <si>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</si>
  <si>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</si>
  <si>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</si>
  <si>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</si>
  <si>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</si>
  <si>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</si>
  <si>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</si>
  <si>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</si>
  <si>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</si>
  <si>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</si>
  <si>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</si>
  <si>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</si>
  <si>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</si>
  <si>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</si>
  <si>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</si>
  <si>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</si>
  <si>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</si>
  <si>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</si>
  <si>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</si>
  <si>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</si>
  <si>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</si>
  <si>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</si>
  <si>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</si>
  <si>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</si>
  <si>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</si>
  <si>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</si>
  <si>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</si>
  <si>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</si>
  <si>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</si>
  <si>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</si>
  <si>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</si>
  <si>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</si>
  <si>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</si>
  <si>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</si>
  <si>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</si>
  <si>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</si>
  <si>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</si>
  <si>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</si>
  <si>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</si>
  <si>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</si>
  <si>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</si>
  <si>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</si>
  <si>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</si>
  <si>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</si>
  <si>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</si>
  <si>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</si>
  <si>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</si>
  <si>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</si>
  <si>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</si>
  <si>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</si>
  <si>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</si>
  <si>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</si>
  <si>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</si>
  <si>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</si>
  <si>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</si>
  <si>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</si>
  <si>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</si>
  <si>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</si>
  <si>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</si>
  <si>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</si>
  <si>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</si>
  <si>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</si>
  <si>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</si>
  <si>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</si>
  <si>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</si>
  <si>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</si>
  <si>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</si>
  <si>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</si>
  <si>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</si>
  <si>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</si>
  <si>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</si>
  <si>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</si>
  <si>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</si>
  <si>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</si>
  <si>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</si>
  <si>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</si>
  <si>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</si>
  <si>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</si>
  <si>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</si>
  <si>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</si>
  <si>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</si>
  <si>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</si>
  <si>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</si>
  <si>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</si>
  <si>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</si>
  <si>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</si>
  <si>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</si>
  <si>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</si>
  <si>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</si>
  <si>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</si>
  <si>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</si>
  <si>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</si>
  <si>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</si>
  <si>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</si>
  <si>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</si>
  <si>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</si>
  <si>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</si>
  <si>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</si>
  <si>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</si>
  <si>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</si>
  <si>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</si>
  <si>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</si>
  <si>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</si>
  <si>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</si>
  <si>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</si>
  <si>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</si>
  <si>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</si>
  <si>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</si>
  <si>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</si>
  <si>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</si>
  <si>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</si>
  <si>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</si>
  <si>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</si>
  <si>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</si>
  <si>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</si>
  <si>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</si>
  <si>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</si>
  <si>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</si>
  <si>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</si>
  <si>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</si>
  <si>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</si>
  <si>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</si>
  <si>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</si>
  <si>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</si>
  <si>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</si>
  <si>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</si>
  <si>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</si>
  <si>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</si>
  <si>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</si>
  <si>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</si>
  <si>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</si>
  <si>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</si>
  <si>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</si>
  <si>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</si>
  <si>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</si>
  <si>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</si>
  <si>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</si>
  <si>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</si>
  <si>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</si>
  <si>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</si>
  <si>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</si>
  <si>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</si>
  <si>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</si>
  <si>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</si>
  <si>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</si>
  <si>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</si>
  <si>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</si>
  <si>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</si>
  <si>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</si>
  <si>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</si>
  <si>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</si>
  <si>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</si>
  <si>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</si>
  <si>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</si>
  <si>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</si>
  <si>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</si>
  <si>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</si>
  <si>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</si>
  <si>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</si>
  <si>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</si>
  <si>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</si>
  <si>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</si>
  <si>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</si>
  <si>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</si>
  <si>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</si>
  <si>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</si>
  <si>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</si>
  <si>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</si>
  <si>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</si>
  <si>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</si>
  <si>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</si>
  <si>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</si>
  <si>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</si>
  <si>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</si>
  <si>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</si>
  <si>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</si>
  <si>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</si>
  <si>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</si>
  <si>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</si>
  <si>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</si>
  <si>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</si>
  <si>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</si>
  <si>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</si>
  <si>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</si>
  <si>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</si>
  <si>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</si>
  <si>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</si>
  <si>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</si>
  <si>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</si>
  <si>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</si>
  <si>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</si>
  <si>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</si>
  <si>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</si>
  <si>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</si>
  <si>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</si>
  <si>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</si>
  <si>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</si>
  <si>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</si>
  <si>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</si>
  <si>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</si>
  <si>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</si>
  <si>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</si>
  <si>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</si>
  <si>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</si>
  <si>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</si>
  <si>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</si>
  <si>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</si>
  <si>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</si>
  <si>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</si>
  <si>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</si>
  <si>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</si>
  <si>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</si>
  <si>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</si>
  <si>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</si>
  <si>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</si>
  <si>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</si>
  <si>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</si>
  <si>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</si>
  <si>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</si>
  <si>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</si>
  <si>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</si>
  <si>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</si>
  <si>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</si>
  <si>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</si>
  <si>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</si>
  <si>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</si>
  <si>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</si>
  <si>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</si>
  <si>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</si>
  <si>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</si>
  <si>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</si>
  <si>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</si>
  <si>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</si>
  <si>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</si>
  <si>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</si>
  <si>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</si>
  <si>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</si>
  <si>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</si>
  <si>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</si>
  <si>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</si>
  <si>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</si>
  <si>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</si>
  <si>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</si>
  <si>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</si>
  <si>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</si>
  <si>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</si>
  <si>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</si>
  <si>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</si>
  <si>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</si>
  <si>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</si>
  <si>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</si>
  <si>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</si>
  <si>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</si>
  <si>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</si>
  <si>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</si>
  <si>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</si>
  <si>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</si>
  <si>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</si>
  <si>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</si>
  <si>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</si>
  <si>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</si>
  <si>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</si>
  <si>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</si>
  <si>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</si>
  <si>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</si>
  <si>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</si>
  <si>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</si>
  <si>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</si>
  <si>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</si>
  <si>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</si>
  <si>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</si>
  <si>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</si>
  <si>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</si>
  <si>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</si>
  <si>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</si>
  <si>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</si>
  <si>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</si>
  <si>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</si>
  <si>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</si>
  <si>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</si>
  <si>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</si>
  <si>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</si>
  <si>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</si>
  <si>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</si>
  <si>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</si>
  <si>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</si>
  <si>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</si>
  <si>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</si>
  <si>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</si>
  <si>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</si>
  <si>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</si>
  <si>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</si>
  <si>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</si>
  <si>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</si>
  <si>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</si>
  <si>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</si>
  <si>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</si>
  <si>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</si>
  <si>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</si>
  <si>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</si>
  <si>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</si>
  <si>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</si>
  <si>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</si>
  <si>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</si>
  <si>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</si>
  <si>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</si>
  <si>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</si>
  <si>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</si>
  <si>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</si>
  <si>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</si>
  <si>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</si>
  <si>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</si>
  <si>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</si>
  <si>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</si>
  <si>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</si>
  <si>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</si>
  <si>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</si>
  <si>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</si>
  <si>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</si>
  <si>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</si>
  <si>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</si>
  <si>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</si>
  <si>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</si>
  <si>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</si>
  <si>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</si>
  <si>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</si>
  <si>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</si>
  <si>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</si>
  <si>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</si>
  <si>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</si>
  <si>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</si>
  <si>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</si>
  <si>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</si>
  <si>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</si>
  <si>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</si>
  <si>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</si>
  <si>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</si>
  <si>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</si>
  <si>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</si>
  <si>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</si>
  <si>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</si>
  <si>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</si>
  <si>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</si>
  <si>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</si>
  <si>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</si>
  <si>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</si>
  <si>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</si>
  <si>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</si>
  <si>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</si>
  <si>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</si>
  <si>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</si>
  <si>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</si>
  <si>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</si>
  <si>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</si>
  <si>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</si>
  <si>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</si>
  <si>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</si>
  <si>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</si>
  <si>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</si>
  <si>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</si>
  <si>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</si>
  <si>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</si>
  <si>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</si>
  <si>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</si>
  <si>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</si>
  <si>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</si>
  <si>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</si>
  <si>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</si>
  <si>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</si>
  <si>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</si>
  <si>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</si>
  <si>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</si>
  <si>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</si>
  <si>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</si>
  <si>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</si>
  <si>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</si>
  <si>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</si>
  <si>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</si>
  <si>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</si>
  <si>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</si>
  <si>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</si>
  <si>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</si>
  <si>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</si>
  <si>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</si>
  <si>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</si>
  <si>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</si>
  <si>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</si>
  <si>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</si>
  <si>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</si>
  <si>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</si>
  <si>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</si>
  <si>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</si>
  <si>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</si>
  <si>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</si>
  <si>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</si>
  <si>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</si>
  <si>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</si>
  <si>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</si>
  <si>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</si>
  <si>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</si>
  <si>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</si>
  <si>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</si>
  <si>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</si>
  <si>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</si>
  <si>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</si>
  <si>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</si>
  <si>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</si>
  <si>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</si>
  <si>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</si>
  <si>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</si>
  <si>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</si>
  <si>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</si>
  <si>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</si>
  <si>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</si>
  <si>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</si>
  <si>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</si>
  <si>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</si>
  <si>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</si>
  <si>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</si>
  <si>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</si>
  <si>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</si>
  <si>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</si>
  <si>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</si>
  <si>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</si>
  <si>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</si>
  <si>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</si>
  <si>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</si>
  <si>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</si>
  <si>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</si>
  <si>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</si>
  <si>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</si>
  <si>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</si>
  <si>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</si>
  <si>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</si>
  <si>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</si>
  <si>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</si>
  <si>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</si>
  <si>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</si>
  <si>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</si>
  <si>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</si>
  <si>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</si>
  <si>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</si>
  <si>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</si>
  <si>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</si>
  <si>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</si>
  <si>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</si>
  <si>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</si>
  <si>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</si>
  <si>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</si>
  <si>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</si>
  <si>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</si>
  <si>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</si>
  <si>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</si>
  <si>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</si>
  <si>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</si>
  <si>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</si>
  <si>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</si>
  <si>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</si>
  <si>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</si>
  <si>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</si>
  <si>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</si>
  <si>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</si>
  <si>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</si>
  <si>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</si>
  <si>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</si>
  <si>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</si>
  <si>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</si>
  <si>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</si>
  <si>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</si>
  <si>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</si>
  <si>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</si>
  <si>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</si>
  <si>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</si>
  <si>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</si>
  <si>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</si>
  <si>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</si>
  <si>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</si>
  <si>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</si>
  <si>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</si>
  <si>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</si>
  <si>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</si>
  <si>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</si>
  <si>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</si>
  <si>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</si>
  <si>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</si>
  <si>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</si>
  <si>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</si>
  <si>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</si>
  <si>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</si>
  <si>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</si>
  <si>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</si>
  <si>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</si>
  <si>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</si>
  <si>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</si>
  <si>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</si>
  <si>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</si>
  <si>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</si>
  <si>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</si>
  <si>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</si>
  <si>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</si>
  <si>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</si>
  <si>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</si>
  <si>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</si>
  <si>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</si>
  <si>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</si>
  <si>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</si>
  <si>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</si>
  <si>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</si>
  <si>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</si>
  <si>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</si>
  <si>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</si>
  <si>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</si>
  <si>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</si>
  <si>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</si>
  <si>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</si>
  <si>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</si>
  <si>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</si>
  <si>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</si>
  <si>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</si>
  <si>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</si>
  <si>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</si>
  <si>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</si>
  <si>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</si>
  <si>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</si>
  <si>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</si>
  <si>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</si>
  <si>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</si>
  <si>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</si>
  <si>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</si>
  <si>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</si>
  <si>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</si>
  <si>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</si>
  <si>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</si>
  <si>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</si>
  <si>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</si>
  <si>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</si>
  <si>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</si>
  <si>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</si>
  <si>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</si>
  <si>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</si>
  <si>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</si>
  <si>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</si>
  <si>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</si>
  <si>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</si>
  <si>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</si>
  <si>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</si>
  <si>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</si>
  <si>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</si>
  <si>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</si>
  <si>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</si>
  <si>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</si>
  <si>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</si>
  <si>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</si>
  <si>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</si>
  <si>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</si>
  <si>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</si>
  <si>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</si>
  <si>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</si>
  <si>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</si>
  <si>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</si>
  <si>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</si>
  <si>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</si>
  <si>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</si>
  <si>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</si>
  <si>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</si>
  <si>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</si>
  <si>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</si>
  <si>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</si>
  <si>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</si>
  <si>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</si>
  <si>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</si>
  <si>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</si>
  <si>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</si>
  <si>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</si>
  <si>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</si>
  <si>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</si>
  <si>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</si>
  <si>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</si>
  <si>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</si>
  <si>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</si>
  <si>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</si>
  <si>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</si>
  <si>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</si>
  <si>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</si>
  <si>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</si>
  <si>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</si>
  <si>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</si>
  <si>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</si>
  <si>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</si>
  <si>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</si>
  <si>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</si>
  <si>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</si>
  <si>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</si>
  <si>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</si>
  <si>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</si>
  <si>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</si>
  <si>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</si>
  <si>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</si>
  <si>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</si>
  <si>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</si>
  <si>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</si>
  <si>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</si>
  <si>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</si>
  <si>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</si>
  <si>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</si>
  <si>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</si>
  <si>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</si>
  <si>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</si>
  <si>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</si>
  <si>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</si>
  <si>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</si>
  <si>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</si>
  <si>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</si>
  <si>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</si>
  <si>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</si>
  <si>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</si>
  <si>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</si>
  <si>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</si>
  <si>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</si>
  <si>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</si>
  <si>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</si>
  <si>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</si>
  <si>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</si>
  <si>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</si>
  <si>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</si>
  <si>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</si>
  <si>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</si>
  <si>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</si>
  <si>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</si>
  <si>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</si>
  <si>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</si>
  <si>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</si>
  <si>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</si>
  <si>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</si>
  <si>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</si>
  <si>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</si>
  <si>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</si>
  <si>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</si>
  <si>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</si>
  <si>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</si>
  <si>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</si>
  <si>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</si>
  <si>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</si>
  <si>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</si>
  <si>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</si>
  <si>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</si>
  <si>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</si>
  <si>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</si>
  <si>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</si>
  <si>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</si>
  <si>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</si>
  <si>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</si>
  <si>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</si>
  <si>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</si>
  <si>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</si>
  <si>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</si>
  <si>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</si>
  <si>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</si>
  <si>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</si>
  <si>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</si>
  <si>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</si>
  <si>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</si>
  <si>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</si>
  <si>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</si>
  <si>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</si>
  <si>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</si>
  <si>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</si>
  <si>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</si>
  <si>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</si>
  <si>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</si>
  <si>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</si>
  <si>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</si>
  <si>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</si>
  <si>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</si>
  <si>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</si>
  <si>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</si>
  <si>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</si>
  <si>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</si>
  <si>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</si>
  <si>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</si>
  <si>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</si>
  <si>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</si>
  <si>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</si>
  <si>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</si>
  <si>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</si>
  <si>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</si>
  <si>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</si>
  <si>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</si>
  <si>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</si>
  <si>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</si>
  <si>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</si>
  <si>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</si>
  <si>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</si>
  <si>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</si>
  <si>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</si>
  <si>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</si>
  <si>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</si>
  <si>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</si>
  <si>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</si>
  <si>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</si>
  <si>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</si>
  <si>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</si>
  <si>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</si>
  <si>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</si>
  <si>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</si>
  <si>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</si>
  <si>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</si>
  <si>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</si>
  <si>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</si>
  <si>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</si>
  <si>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</si>
  <si>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</si>
  <si>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</si>
  <si>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</si>
  <si>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</si>
  <si>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</si>
  <si>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</si>
  <si>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</si>
  <si>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</si>
  <si>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</si>
  <si>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</si>
  <si>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</si>
  <si>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</si>
  <si>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</si>
  <si>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</si>
  <si>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</si>
  <si>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</si>
  <si>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</si>
  <si>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</si>
  <si>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</si>
  <si>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</si>
  <si>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</si>
  <si>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</si>
  <si>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</si>
  <si>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</si>
  <si>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</si>
  <si>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</si>
  <si>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</si>
  <si>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</si>
  <si>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</si>
  <si>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</si>
  <si>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</si>
  <si>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</si>
  <si>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</si>
  <si>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</si>
  <si>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</si>
  <si>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</si>
  <si>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</si>
  <si>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</si>
  <si>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</si>
  <si>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</si>
  <si>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</si>
  <si>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</si>
  <si>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</si>
  <si>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</si>
  <si>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</si>
  <si>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</si>
  <si>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</si>
  <si>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</si>
  <si>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</si>
  <si>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</si>
  <si>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</si>
  <si>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</si>
  <si>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</si>
  <si>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</si>
  <si>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</si>
  <si>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</si>
  <si>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</si>
  <si>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</si>
  <si>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</si>
  <si>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</si>
  <si>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</si>
  <si>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</si>
  <si>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</si>
  <si>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</si>
  <si>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</si>
  <si>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</si>
  <si>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</si>
  <si>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</si>
  <si>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</si>
  <si>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</si>
  <si>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</si>
  <si>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</si>
  <si>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</si>
  <si>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</si>
  <si>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</si>
  <si>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</si>
  <si>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</si>
  <si>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</si>
  <si>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</si>
  <si>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</si>
  <si>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</si>
  <si>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</si>
  <si>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</si>
  <si>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</si>
  <si>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</si>
  <si>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</si>
  <si>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</si>
  <si>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</si>
  <si>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</si>
  <si>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</si>
  <si>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</si>
  <si>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</si>
  <si>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</si>
  <si>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</si>
  <si>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</si>
  <si>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</si>
  <si>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</si>
  <si>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</si>
  <si>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</si>
  <si>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</si>
  <si>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</si>
  <si>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</si>
  <si>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</si>
  <si>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</si>
  <si>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</si>
  <si>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</si>
  <si>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</si>
  <si>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</si>
  <si>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</si>
  <si>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</si>
  <si>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</si>
  <si>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</si>
  <si>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</si>
  <si>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</si>
  <si>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</si>
  <si>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</si>
  <si>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</si>
  <si>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</si>
  <si>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</si>
  <si>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</si>
  <si>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</si>
  <si>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</si>
  <si>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</si>
  <si>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</si>
  <si>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</si>
  <si>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</si>
  <si>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</si>
  <si>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</si>
  <si>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</si>
  <si>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</si>
  <si>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</si>
  <si>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</si>
  <si>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</si>
  <si>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</si>
  <si>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</si>
  <si>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</si>
  <si>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</si>
  <si>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</si>
  <si>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</si>
  <si>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</si>
  <si>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</si>
  <si>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</si>
  <si>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</si>
  <si>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</si>
  <si>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</si>
  <si>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</si>
  <si>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</si>
  <si>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</si>
  <si>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</si>
  <si>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</si>
  <si>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</si>
  <si>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</si>
  <si>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</si>
  <si>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</si>
  <si>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</si>
  <si>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</si>
  <si>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</si>
  <si>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</si>
  <si>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</si>
  <si>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</si>
  <si>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</si>
  <si>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</si>
  <si>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</si>
  <si>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</si>
  <si>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</si>
  <si>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</si>
  <si>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</si>
  <si>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</si>
  <si>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</si>
  <si>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</si>
  <si>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</si>
  <si>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</si>
  <si>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</si>
  <si>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</si>
  <si>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</si>
  <si>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</si>
  <si>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</si>
  <si>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</si>
  <si>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</si>
  <si>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</si>
  <si>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</si>
  <si>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</si>
  <si>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</si>
  <si>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</si>
  <si>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</si>
  <si>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</si>
  <si>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</si>
  <si>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</si>
  <si>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</si>
  <si>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</si>
  <si>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</si>
  <si>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</si>
  <si>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</si>
  <si>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</si>
  <si>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</si>
  <si>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</si>
  <si>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</si>
  <si>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</si>
  <si>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</si>
  <si>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</si>
  <si>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</si>
  <si>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</si>
  <si>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</si>
  <si>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</si>
  <si>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</si>
  <si>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</si>
  <si>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</si>
  <si>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</si>
  <si>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</si>
  <si>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</si>
  <si>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</si>
  <si>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</si>
  <si>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</si>
  <si>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</si>
  <si>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</si>
  <si>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</si>
  <si>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</si>
  <si>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</si>
  <si>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</si>
  <si>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</si>
  <si>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</si>
  <si>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</si>
  <si>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</si>
  <si>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</si>
  <si>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</si>
  <si>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</si>
  <si>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</si>
  <si>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</si>
  <si>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</si>
  <si>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</si>
  <si>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</si>
  <si>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</si>
  <si>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</si>
  <si>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</si>
  <si>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</si>
  <si>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</si>
  <si>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</si>
  <si>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</si>
  <si>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</si>
  <si>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</si>
  <si>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</si>
  <si>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</si>
  <si>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</si>
  <si>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</si>
  <si>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</si>
  <si>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</si>
  <si>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</si>
  <si>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</si>
  <si>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</si>
  <si>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</si>
  <si>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</si>
  <si>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</si>
  <si>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</si>
  <si>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</si>
  <si>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</si>
  <si>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</si>
  <si>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</si>
  <si>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</si>
  <si>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</si>
  <si>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</si>
  <si>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</si>
  <si>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</si>
  <si>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</si>
  <si>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</si>
  <si>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</si>
  <si>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</si>
  <si>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</si>
  <si>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</si>
  <si>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</si>
  <si>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</si>
  <si>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</si>
  <si>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</si>
  <si>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</si>
  <si>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</si>
  <si>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</si>
  <si>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</si>
  <si>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</si>
  <si>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</si>
  <si>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</si>
  <si>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</si>
  <si>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</si>
  <si>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</si>
  <si>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</si>
  <si>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</si>
  <si>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</si>
  <si>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</si>
  <si>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</si>
  <si>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</si>
  <si>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</si>
  <si>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</si>
  <si>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</si>
  <si>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</si>
  <si>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</si>
  <si>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</si>
  <si>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</si>
  <si>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</si>
  <si>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</si>
  <si>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</si>
  <si>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</si>
  <si>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</si>
  <si>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</si>
  <si>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</si>
  <si>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</si>
  <si>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</si>
  <si>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</si>
  <si>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</si>
  <si>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</si>
  <si>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</si>
  <si>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</si>
  <si>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</si>
  <si>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</si>
  <si>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</si>
  <si>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</si>
  <si>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</si>
  <si>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</si>
  <si>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</si>
  <si>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</si>
  <si>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</si>
  <si>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</si>
  <si>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</si>
  <si>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</si>
  <si>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</si>
  <si>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</si>
  <si>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</si>
  <si>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</si>
  <si>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</si>
  <si>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</si>
  <si>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</si>
  <si>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</si>
  <si>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</si>
  <si>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</si>
  <si>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</si>
  <si>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</si>
  <si>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</si>
  <si>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</si>
  <si>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</si>
  <si>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</si>
  <si>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</si>
  <si>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</si>
  <si>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</si>
  <si>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</si>
  <si>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</si>
  <si>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</si>
  <si>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</si>
  <si>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</si>
  <si>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</si>
  <si>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</si>
  <si>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</si>
  <si>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</si>
  <si>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</si>
  <si>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</si>
  <si>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</si>
  <si>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</si>
  <si>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</si>
  <si>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</si>
  <si>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</si>
  <si>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</si>
  <si>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</si>
  <si>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</si>
  <si>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</si>
  <si>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</si>
  <si>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</si>
  <si>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</si>
  <si>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</si>
  <si>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</si>
  <si>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</si>
  <si>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</si>
  <si>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</si>
  <si>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</si>
  <si>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</si>
  <si>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</si>
  <si>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</si>
  <si>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</si>
  <si>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</si>
  <si>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</si>
  <si>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</si>
  <si>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</si>
  <si>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</si>
  <si>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</si>
  <si>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</si>
  <si>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</si>
  <si>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</si>
  <si>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</si>
  <si>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</si>
  <si>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</si>
  <si>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</si>
  <si>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</si>
  <si>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</si>
  <si>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</si>
  <si>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</si>
  <si>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</si>
  <si>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</si>
  <si>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</si>
  <si>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</si>
  <si>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</si>
  <si>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</si>
  <si>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</si>
  <si>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</si>
  <si>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</si>
  <si>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</si>
  <si>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</si>
  <si>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</si>
  <si>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</si>
  <si>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</si>
  <si>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</si>
  <si>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</si>
  <si>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</si>
  <si>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</si>
  <si>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</si>
  <si>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</si>
  <si>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</si>
  <si>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</si>
  <si>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</si>
  <si>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</si>
  <si>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</si>
  <si>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</si>
  <si>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</si>
  <si>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</si>
  <si>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</si>
  <si>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</si>
  <si>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</si>
  <si>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</si>
  <si>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</si>
  <si>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</si>
  <si>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</si>
  <si>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</si>
  <si>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</si>
  <si>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</si>
  <si>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</si>
  <si>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</si>
  <si>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</si>
  <si>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</si>
  <si>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</si>
  <si>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</si>
  <si>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</si>
  <si>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</si>
  <si>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</si>
  <si>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</si>
  <si>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</si>
  <si>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</si>
  <si>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</si>
  <si>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</si>
  <si>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</si>
  <si>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</si>
  <si>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</si>
  <si>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</si>
  <si>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</si>
  <si>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</si>
  <si>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</si>
  <si>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</si>
  <si>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</si>
  <si>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</si>
  <si>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</si>
  <si>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</si>
  <si>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</si>
  <si>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</si>
  <si>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</si>
  <si>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</si>
  <si>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</si>
  <si>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</si>
  <si>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</si>
  <si>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</si>
  <si>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</si>
  <si>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</si>
  <si>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</si>
  <si>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</si>
  <si>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</si>
  <si>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</si>
  <si>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</si>
  <si>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</si>
  <si>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</si>
  <si>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</si>
  <si>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</si>
  <si>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</si>
  <si>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</si>
  <si>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</si>
  <si>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</si>
  <si>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</si>
  <si>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</si>
  <si>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</si>
  <si>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</si>
  <si>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</si>
  <si>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</si>
  <si>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</si>
  <si>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</si>
  <si>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</si>
  <si>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</si>
  <si>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</si>
  <si>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</si>
  <si>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</si>
  <si>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</si>
  <si>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</si>
  <si>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</si>
  <si>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</si>
  <si>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</si>
  <si>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</si>
  <si>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</si>
  <si>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</si>
  <si>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</si>
  <si>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</si>
  <si>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</si>
  <si>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</si>
  <si>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</si>
  <si>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</si>
  <si>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</si>
  <si>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</si>
  <si>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</si>
  <si>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</si>
  <si>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</si>
  <si>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</si>
  <si>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</si>
  <si>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</si>
  <si>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</si>
  <si>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</si>
  <si>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</si>
  <si>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</si>
  <si>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</si>
  <si>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</si>
  <si>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</si>
  <si>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</si>
  <si>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</si>
  <si>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</si>
  <si>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</si>
  <si>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</si>
  <si>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</si>
  <si>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</si>
  <si>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</si>
  <si>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</si>
  <si>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</si>
  <si>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</si>
  <si>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</si>
  <si>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</si>
  <si>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</si>
  <si>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</si>
  <si>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</si>
  <si>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</si>
  <si>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</si>
  <si>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</si>
  <si>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</si>
  <si>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</si>
  <si>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</si>
  <si>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</si>
  <si>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</si>
  <si>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</si>
  <si>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</si>
  <si>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</si>
  <si>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</si>
  <si>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</si>
  <si>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</si>
  <si>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</si>
  <si>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</si>
  <si>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</si>
  <si>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</si>
  <si>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</si>
  <si>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</si>
  <si>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</si>
  <si>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</si>
  <si>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</si>
  <si>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</si>
  <si>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</si>
  <si>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</si>
  <si>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</si>
  <si>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</si>
  <si>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</si>
  <si>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</si>
  <si>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</si>
  <si>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</si>
  <si>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</si>
  <si>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</si>
  <si>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</si>
  <si>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</si>
  <si>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</si>
  <si>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</si>
  <si>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</si>
  <si>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</si>
  <si>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</si>
  <si>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</si>
  <si>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</si>
  <si>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</si>
  <si>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</si>
  <si>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</si>
  <si>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</si>
  <si>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</si>
  <si>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</si>
  <si>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</si>
  <si>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</si>
  <si>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</si>
  <si>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</si>
  <si>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</si>
  <si>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</si>
  <si>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</si>
  <si>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</si>
  <si>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</si>
  <si>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</si>
  <si>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</si>
  <si>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</si>
  <si>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</si>
  <si>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</si>
  <si>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</si>
  <si>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</si>
  <si>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</si>
  <si>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</si>
  <si>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</si>
  <si>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</si>
  <si>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</si>
  <si>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</si>
  <si>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</si>
  <si>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</si>
  <si>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</si>
  <si>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</si>
  <si>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</si>
  <si>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</si>
  <si>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</si>
  <si>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</si>
  <si>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</si>
  <si>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</si>
  <si>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</si>
  <si>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</si>
  <si>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</si>
  <si>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</si>
  <si>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</si>
  <si>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</si>
  <si>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</si>
  <si>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</si>
  <si>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</si>
  <si>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</si>
  <si>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</si>
  <si>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</si>
  <si>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</si>
  <si>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</si>
  <si>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</si>
  <si>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</si>
  <si>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</si>
  <si>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</si>
  <si>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</si>
  <si>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</si>
  <si>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</si>
  <si>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</si>
  <si>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</si>
  <si>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</si>
  <si>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</si>
  <si>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</si>
  <si>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</si>
  <si>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</si>
  <si>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</si>
  <si>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</si>
  <si>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</si>
  <si>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</si>
  <si>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</si>
  <si>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</si>
  <si>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</si>
  <si>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</si>
  <si>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</si>
  <si>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</si>
  <si>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</si>
  <si>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</si>
  <si>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</si>
  <si>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</si>
  <si>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</si>
  <si>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</si>
  <si>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</si>
  <si>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</si>
  <si>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</si>
  <si>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</si>
  <si>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</si>
  <si>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</si>
  <si>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</si>
  <si>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</si>
  <si>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</si>
  <si>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</si>
  <si>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</si>
  <si>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</si>
  <si>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</si>
  <si>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</si>
  <si>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</si>
  <si>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</si>
  <si>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</si>
  <si>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</si>
  <si>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</si>
  <si>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</si>
  <si>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</si>
  <si>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</si>
  <si>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</si>
  <si>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</si>
  <si>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</si>
  <si>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</si>
  <si>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</si>
  <si>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</si>
  <si>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</si>
  <si>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</si>
  <si>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</si>
  <si>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</si>
  <si>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</si>
  <si>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</si>
  <si>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</si>
  <si>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</si>
  <si>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</si>
  <si>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</si>
  <si>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</si>
  <si>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</si>
  <si>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</si>
  <si>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</si>
  <si>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</si>
  <si>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</si>
  <si>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</si>
  <si>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</si>
  <si>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</si>
  <si>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</si>
  <si>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</si>
  <si>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</si>
  <si>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</si>
  <si>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</si>
  <si>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</si>
  <si>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</si>
  <si>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</si>
  <si>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</si>
  <si>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</si>
  <si>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</si>
  <si>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</si>
  <si>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</si>
  <si>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</si>
  <si>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</si>
  <si>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</si>
  <si>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</si>
  <si>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</si>
  <si>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</si>
  <si>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</si>
  <si>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</si>
  <si>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</si>
  <si>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</si>
  <si>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</si>
  <si>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</si>
  <si>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</si>
  <si>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</si>
  <si>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</si>
  <si>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</si>
  <si>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</si>
  <si>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</si>
  <si>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</si>
  <si>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</si>
  <si>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</si>
  <si>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</si>
  <si>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</si>
  <si>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</si>
  <si>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</si>
  <si>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</si>
  <si>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</si>
  <si>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</si>
  <si>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</si>
  <si>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</si>
  <si>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</si>
  <si>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</si>
  <si>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</si>
  <si>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</si>
  <si>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</si>
  <si>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</si>
  <si>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</si>
  <si>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</si>
  <si>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</si>
  <si>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</si>
  <si>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</si>
  <si>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</si>
  <si>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</si>
  <si>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</si>
  <si>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</si>
  <si>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</si>
  <si>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</si>
  <si>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</si>
  <si>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</si>
  <si>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</si>
  <si>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</si>
  <si>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</si>
  <si>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</si>
  <si>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</si>
  <si>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</si>
  <si>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</si>
  <si>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</si>
  <si>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</si>
  <si>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</si>
  <si>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</si>
  <si>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</si>
  <si>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</si>
  <si>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</si>
  <si>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</si>
  <si>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</si>
  <si>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</si>
  <si>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</si>
  <si>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</si>
  <si>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</si>
  <si>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</si>
  <si>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</si>
  <si>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</si>
  <si>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</si>
  <si>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</si>
  <si>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</si>
  <si>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</si>
  <si>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</si>
  <si>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</si>
  <si>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</si>
  <si>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</si>
  <si>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</si>
  <si>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</si>
  <si>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</si>
  <si>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</si>
  <si>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</si>
  <si>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</si>
  <si>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</si>
  <si>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</si>
  <si>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</si>
  <si>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</si>
  <si>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</si>
  <si>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</si>
  <si>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</si>
  <si>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</si>
  <si>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</si>
  <si>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</si>
  <si>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</si>
  <si>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</si>
  <si>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</si>
  <si>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</si>
  <si>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</si>
  <si>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</si>
  <si>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</si>
  <si>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</si>
  <si>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</si>
  <si>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</si>
  <si>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</si>
  <si>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</si>
  <si>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</si>
  <si>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</si>
  <si>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</si>
  <si>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</si>
  <si>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</si>
  <si>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</si>
  <si>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</si>
  <si>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</si>
  <si>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</si>
  <si>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</si>
  <si>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</si>
  <si>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</si>
  <si>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</si>
  <si>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</si>
  <si>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</si>
  <si>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</si>
  <si>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</si>
  <si>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</si>
  <si>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</si>
  <si>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</si>
  <si>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</si>
  <si>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</si>
  <si>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</si>
  <si>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</si>
  <si>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</si>
  <si>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</si>
  <si>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</si>
  <si>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</si>
  <si>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</si>
  <si>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</si>
  <si>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</si>
  <si>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</si>
  <si>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</si>
  <si>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</si>
  <si>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</si>
  <si>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</si>
  <si>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</si>
  <si>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</si>
  <si>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</si>
  <si>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</si>
  <si>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</si>
  <si>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</si>
  <si>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</si>
  <si>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</si>
  <si>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</si>
  <si>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</si>
  <si>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</si>
  <si>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</si>
  <si>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</si>
  <si>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</si>
  <si>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</si>
  <si>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</si>
  <si>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</si>
  <si>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</si>
  <si>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</si>
  <si>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</si>
  <si>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</si>
  <si>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</si>
  <si>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</si>
  <si>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</si>
  <si>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</si>
  <si>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</si>
  <si>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</si>
  <si>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</si>
  <si>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</si>
  <si>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</si>
  <si>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</si>
  <si>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</si>
  <si>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</si>
  <si>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</si>
  <si>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</si>
  <si>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</si>
  <si>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</si>
  <si>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</si>
  <si>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</si>
  <si>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</si>
  <si>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</si>
  <si>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</si>
  <si>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</si>
  <si>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</si>
  <si>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</si>
  <si>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</si>
  <si>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</si>
  <si>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</si>
  <si>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</si>
  <si>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</si>
  <si>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</si>
  <si>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</si>
  <si>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</si>
  <si>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</si>
  <si>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</si>
  <si>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</si>
  <si>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</si>
  <si>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</si>
  <si>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</si>
  <si>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</si>
  <si>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</si>
  <si>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</si>
  <si>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</si>
  <si>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</si>
  <si>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</si>
  <si>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</si>
  <si>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</si>
  <si>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</si>
  <si>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</si>
  <si>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</si>
  <si>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</si>
  <si>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</si>
  <si>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</si>
  <si>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</si>
  <si>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</si>
  <si>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</si>
  <si>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</si>
  <si>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</si>
  <si>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</si>
  <si>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</si>
  <si>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</si>
  <si>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</si>
  <si>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</si>
  <si>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</si>
  <si>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</si>
  <si>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</si>
  <si>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</si>
  <si>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</si>
  <si>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</si>
  <si>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</si>
  <si>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</si>
  <si>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</si>
  <si>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</si>
  <si>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</si>
  <si>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</si>
  <si>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</si>
  <si>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</si>
  <si>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</si>
  <si>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</si>
  <si>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</si>
  <si>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</si>
  <si>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</si>
  <si>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</si>
  <si>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</si>
  <si>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</si>
  <si>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</si>
  <si>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</si>
  <si>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</si>
  <si>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</si>
  <si>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</si>
  <si>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</si>
  <si>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</si>
  <si>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</si>
  <si>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</si>
  <si>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</si>
  <si>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</si>
  <si>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</si>
  <si>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</si>
  <si>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</si>
  <si>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</si>
  <si>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</si>
  <si>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</si>
  <si>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</si>
  <si>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</si>
  <si>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</si>
  <si>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</si>
  <si>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</si>
  <si>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</si>
  <si>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</si>
  <si>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</si>
  <si>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</si>
  <si>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</si>
  <si>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</si>
  <si>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</si>
  <si>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</si>
  <si>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</si>
  <si>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</si>
  <si>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</si>
  <si>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</si>
  <si>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</si>
  <si>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</si>
  <si>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</si>
  <si>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</si>
  <si>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</si>
  <si>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</si>
  <si>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</si>
  <si>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</si>
  <si>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</si>
  <si>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</si>
  <si>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</si>
  <si>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</si>
  <si>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</si>
  <si>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</si>
  <si>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</si>
  <si>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</si>
  <si>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</si>
  <si>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</si>
  <si>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</si>
  <si>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</si>
  <si>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</si>
  <si>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</si>
  <si>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</si>
  <si>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</si>
  <si>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</si>
  <si>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</si>
  <si>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</si>
  <si>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</si>
  <si>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</si>
  <si>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</si>
  <si>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</si>
  <si>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</si>
  <si>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</si>
  <si>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</si>
  <si>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</si>
  <si>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</si>
  <si>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</si>
  <si>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</si>
  <si>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</si>
  <si>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</si>
  <si>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</si>
  <si>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</si>
  <si>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</si>
  <si>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</si>
  <si>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</si>
  <si>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</si>
  <si>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</si>
  <si>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</si>
  <si>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</si>
  <si>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</si>
  <si>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</si>
  <si>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</si>
  <si>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</si>
  <si>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</si>
  <si>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</si>
  <si>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</si>
  <si>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</si>
  <si>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</si>
  <si>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</si>
  <si>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</si>
  <si>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</si>
  <si>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</si>
  <si>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</si>
  <si>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</si>
  <si>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</si>
  <si>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</si>
  <si>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</si>
  <si>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</si>
  <si>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</si>
  <si>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</si>
  <si>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</si>
  <si>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</si>
  <si>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</si>
  <si>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</si>
  <si>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</si>
  <si>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</si>
  <si>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</si>
  <si>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</si>
  <si>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</si>
  <si>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</si>
  <si>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</si>
  <si>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</si>
  <si>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</si>
  <si>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</si>
  <si>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</si>
  <si>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</si>
  <si>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</si>
  <si>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</si>
  <si>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</si>
  <si>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</si>
  <si>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</si>
  <si>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</si>
  <si>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</si>
  <si>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</si>
  <si>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</si>
  <si>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</si>
  <si>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</si>
  <si>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</si>
  <si>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</si>
  <si>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</si>
  <si>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</si>
  <si>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</si>
  <si>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</si>
  <si>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</si>
  <si>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</si>
  <si>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</si>
  <si>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</si>
  <si>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</si>
  <si>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</si>
  <si>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</si>
  <si>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</si>
  <si>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</si>
  <si>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</si>
  <si>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</si>
  <si>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</si>
  <si>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</si>
  <si>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</si>
  <si>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</si>
  <si>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</si>
  <si>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</si>
  <si>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</si>
  <si>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</si>
  <si>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</si>
  <si>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</si>
  <si>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</si>
  <si>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</si>
  <si>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</si>
  <si>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</si>
  <si>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</si>
  <si>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</si>
  <si>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</si>
  <si>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</si>
  <si>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</si>
  <si>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</si>
  <si>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</si>
  <si>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</si>
  <si>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</si>
  <si>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</si>
  <si>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</si>
  <si>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</si>
  <si>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</si>
  <si>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</si>
  <si>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</si>
  <si>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</si>
  <si>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</si>
  <si>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</si>
  <si>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</si>
  <si>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</si>
  <si>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</si>
  <si>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</si>
  <si>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</si>
  <si>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</si>
  <si>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</si>
  <si>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</si>
  <si>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</si>
  <si>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</si>
  <si>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</si>
  <si>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</si>
  <si>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</si>
  <si>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</si>
  <si>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</si>
  <si>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</si>
  <si>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</si>
  <si>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</si>
  <si>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</si>
  <si>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</si>
  <si>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</si>
  <si>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</si>
  <si>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</si>
  <si>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</si>
  <si>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</si>
  <si>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</si>
  <si>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</si>
  <si>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</si>
  <si>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</si>
  <si>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</si>
  <si>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</si>
  <si>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</si>
  <si>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</si>
  <si>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</si>
  <si>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</si>
  <si>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</si>
  <si>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</si>
  <si>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</si>
  <si>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</si>
  <si>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</si>
  <si>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</si>
  <si>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</si>
  <si>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</si>
  <si>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</si>
  <si>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</si>
  <si>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</si>
  <si>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</si>
  <si>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</si>
  <si>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</si>
  <si>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</si>
  <si>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</si>
  <si>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</si>
  <si>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</si>
  <si>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</si>
  <si>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</si>
  <si>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</si>
  <si>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</si>
  <si>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</si>
  <si>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</si>
  <si>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</si>
  <si>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</si>
  <si>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</si>
  <si>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</si>
  <si>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</si>
  <si>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</si>
  <si>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</si>
  <si>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</si>
  <si>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</si>
  <si>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</si>
  <si>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</si>
  <si>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</si>
  <si>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</si>
  <si>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</si>
  <si>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</si>
  <si>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</si>
  <si>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</si>
  <si>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</si>
  <si>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</si>
  <si>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</si>
  <si>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</si>
  <si>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</si>
  <si>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</si>
  <si>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</si>
  <si>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</si>
  <si>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</si>
  <si>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</si>
  <si>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</si>
  <si>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</si>
  <si>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</si>
  <si>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</si>
  <si>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</si>
  <si>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</si>
  <si>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</si>
  <si>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</si>
  <si>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</si>
  <si>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</si>
  <si>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</si>
  <si>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</si>
  <si>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</si>
  <si>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</si>
  <si>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</si>
  <si>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</si>
  <si>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</si>
  <si>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</si>
  <si>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</si>
  <si>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</si>
  <si>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</si>
  <si>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</si>
  <si>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</si>
  <si>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</si>
  <si>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</si>
  <si>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</si>
  <si>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</si>
  <si>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</si>
  <si>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</si>
  <si>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</si>
  <si>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</si>
  <si>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</si>
  <si>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</si>
  <si>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</si>
  <si>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</si>
  <si>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</si>
  <si>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</si>
  <si>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</si>
  <si>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</si>
  <si>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</si>
  <si>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</si>
  <si>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</si>
  <si>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</si>
  <si>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</si>
  <si>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</si>
  <si>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</si>
  <si>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</si>
  <si>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</si>
  <si>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</si>
  <si>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</si>
  <si>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</si>
  <si>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</si>
  <si>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</si>
  <si>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</si>
  <si>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</si>
  <si>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</si>
  <si>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</si>
  <si>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</si>
  <si>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</si>
  <si>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</si>
  <si>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</si>
  <si>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</si>
  <si>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</si>
  <si>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</si>
  <si>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</si>
  <si>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</si>
  <si>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</si>
  <si>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</si>
  <si>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</si>
  <si>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</si>
  <si>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</si>
  <si>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</si>
  <si>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</si>
  <si>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</si>
  <si>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</si>
  <si>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</si>
  <si>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</si>
  <si>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</si>
  <si>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</si>
  <si>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</si>
  <si>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</si>
  <si>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</si>
  <si>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</si>
  <si>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</si>
  <si>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</si>
  <si>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</si>
  <si>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</si>
  <si>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</si>
  <si>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</si>
  <si>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</si>
  <si>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</si>
  <si>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</si>
  <si>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</si>
  <si>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</si>
  <si>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</si>
  <si>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</si>
  <si>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</si>
  <si>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</si>
  <si>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</si>
  <si>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</si>
  <si>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</si>
  <si>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</si>
  <si>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</si>
  <si>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</si>
  <si>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</si>
  <si>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</si>
  <si>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</si>
  <si>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</si>
  <si>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</si>
  <si>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</si>
  <si>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</si>
  <si>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</si>
  <si>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</si>
  <si>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</si>
  <si>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</si>
  <si>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</si>
  <si>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</si>
  <si>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</si>
  <si>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</si>
  <si>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</si>
  <si>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</si>
  <si>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</si>
  <si>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</si>
  <si>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</si>
  <si>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</si>
  <si>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</si>
  <si>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</si>
  <si>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</si>
  <si>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</si>
  <si>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</si>
  <si>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</si>
  <si>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</si>
  <si>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</si>
  <si>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</si>
  <si>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</si>
  <si>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</si>
  <si>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</si>
  <si>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</si>
  <si>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</si>
  <si>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</si>
  <si>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</si>
  <si>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</si>
  <si>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</si>
  <si>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</si>
  <si>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</si>
  <si>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</si>
  <si>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</si>
  <si>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</si>
  <si>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</si>
  <si>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</si>
  <si>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</si>
  <si>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</si>
  <si>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</si>
  <si>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</si>
  <si>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</si>
  <si>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</si>
  <si>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</si>
  <si>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</si>
  <si>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</si>
  <si>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</si>
  <si>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</si>
  <si>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</si>
  <si>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</si>
  <si>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</si>
  <si>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</si>
  <si>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</si>
  <si>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</si>
  <si>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</si>
  <si>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</si>
  <si>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</si>
  <si>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</si>
  <si>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</si>
  <si>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</si>
  <si>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</si>
  <si>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</si>
  <si>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</si>
  <si>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</si>
  <si>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</si>
  <si>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</si>
  <si>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</si>
  <si>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</si>
  <si>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</si>
  <si>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</si>
  <si>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</si>
  <si>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</si>
  <si>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</si>
  <si>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</si>
  <si>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</si>
  <si>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</si>
  <si>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</si>
  <si>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</si>
  <si>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</si>
  <si>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</si>
  <si>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</si>
  <si>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</si>
  <si>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</si>
  <si>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</si>
  <si>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</si>
  <si>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</si>
  <si>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</si>
  <si>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</si>
  <si>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</si>
  <si>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</si>
  <si>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</si>
  <si>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</si>
  <si>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</si>
  <si>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</si>
  <si>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</si>
  <si>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</si>
  <si>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</si>
  <si>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</si>
  <si>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</si>
  <si>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</si>
  <si>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</si>
  <si>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</si>
  <si>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</si>
  <si>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</si>
  <si>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</si>
  <si>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</si>
  <si>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</si>
  <si>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</si>
  <si>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</si>
  <si>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</si>
  <si>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</si>
  <si>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</si>
  <si>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</si>
  <si>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</si>
  <si>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</si>
  <si>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</si>
  <si>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</si>
  <si>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</si>
  <si>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</si>
  <si>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</si>
  <si>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</si>
  <si>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</si>
  <si>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</si>
  <si>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</si>
  <si>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</si>
  <si>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</si>
  <si>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</si>
  <si>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</si>
  <si>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</si>
  <si>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</si>
  <si>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</si>
  <si>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</si>
  <si>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</si>
  <si>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</si>
  <si>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</si>
  <si>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</si>
  <si>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</si>
  <si>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</si>
  <si>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</si>
  <si>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</si>
  <si>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</si>
  <si>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</si>
  <si>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</si>
  <si>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</si>
  <si>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</si>
  <si>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</si>
  <si>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</si>
  <si>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</si>
  <si>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</si>
  <si>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</si>
  <si>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</si>
  <si>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</si>
  <si>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</si>
  <si>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</si>
  <si>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</si>
  <si>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</si>
  <si>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</si>
  <si>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</si>
  <si>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</si>
  <si>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</si>
  <si>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</si>
  <si>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</si>
  <si>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</si>
  <si>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</si>
  <si>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</si>
  <si>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</si>
  <si>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</si>
  <si>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</si>
  <si>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</si>
  <si>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</si>
  <si>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</si>
  <si>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</si>
  <si>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</si>
  <si>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</si>
  <si>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</si>
  <si>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</si>
  <si>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</si>
  <si>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</si>
  <si>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</si>
  <si>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</si>
  <si>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</si>
  <si>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</si>
  <si>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</si>
  <si>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</si>
  <si>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</si>
  <si>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</si>
  <si>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</si>
  <si>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</si>
  <si>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</si>
  <si>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</si>
  <si>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</si>
  <si>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</si>
  <si>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</si>
  <si>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</si>
  <si>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</si>
  <si>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</si>
  <si>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</si>
  <si>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</si>
  <si>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</si>
  <si>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</si>
  <si>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</si>
  <si>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</si>
  <si>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</si>
  <si>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</si>
  <si>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</si>
  <si>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</si>
  <si>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</si>
  <si>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</si>
  <si>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</si>
  <si>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</si>
  <si>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</si>
  <si>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</si>
  <si>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</si>
  <si>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</si>
  <si>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</si>
  <si>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</si>
  <si>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</si>
  <si>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</si>
  <si>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</si>
  <si>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</si>
  <si>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</si>
  <si>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</si>
  <si>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</si>
  <si>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</si>
  <si>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</si>
  <si>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</si>
  <si>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</si>
  <si>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</si>
  <si>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</si>
  <si>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</si>
  <si>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</si>
  <si>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</si>
  <si>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</si>
  <si>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</si>
  <si>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</si>
  <si>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</si>
  <si>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</si>
  <si>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</si>
  <si>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</si>
  <si>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</si>
  <si>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</si>
  <si>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</si>
  <si>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</si>
  <si>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</si>
  <si>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</si>
  <si>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</si>
  <si>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</si>
  <si>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</si>
  <si>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</si>
  <si>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</si>
  <si>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</si>
  <si>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</si>
  <si>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</si>
  <si>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</si>
  <si>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</si>
  <si>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</si>
  <si>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</si>
  <si>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</si>
  <si>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</si>
  <si>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</si>
  <si>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</si>
  <si>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</si>
  <si>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</si>
  <si>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</si>
  <si>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</si>
  <si>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</si>
  <si>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</si>
  <si>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</si>
  <si>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</si>
  <si>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</si>
  <si>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</si>
  <si>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</si>
  <si>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</si>
  <si>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</si>
  <si>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</si>
  <si>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</si>
  <si>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</si>
  <si>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</si>
  <si>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</si>
  <si>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</si>
  <si>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</si>
  <si>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</si>
  <si>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</si>
  <si>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</si>
  <si>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</si>
  <si>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</si>
  <si>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</si>
  <si>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</si>
  <si>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</si>
  <si>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</si>
  <si>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</si>
  <si>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</si>
  <si>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</si>
  <si>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</si>
  <si>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</si>
  <si>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</si>
  <si>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</si>
  <si>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</si>
  <si>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</si>
  <si>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</si>
  <si>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</si>
  <si>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</si>
  <si>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</si>
  <si>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</si>
  <si>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</si>
  <si>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</si>
  <si>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</si>
  <si>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</si>
  <si>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</si>
  <si>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</si>
  <si>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</si>
  <si>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</si>
  <si>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</si>
  <si>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</si>
  <si>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</si>
  <si>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</si>
  <si>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</si>
  <si>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</si>
  <si>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</si>
  <si>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</si>
  <si>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</si>
  <si>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</si>
  <si>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</si>
  <si>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</si>
  <si>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</si>
  <si>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</si>
  <si>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</si>
  <si>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</si>
  <si>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</si>
  <si>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</si>
  <si>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</si>
  <si>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</si>
  <si>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</si>
  <si>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</si>
  <si>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</si>
  <si>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</si>
  <si>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</si>
  <si>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</si>
  <si>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</si>
  <si>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</si>
  <si>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</si>
  <si>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</si>
  <si>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</si>
  <si>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</si>
  <si>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</si>
  <si>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</si>
  <si>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</si>
  <si>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</si>
  <si>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</si>
  <si>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</si>
  <si>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</si>
  <si>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</si>
  <si>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</si>
  <si>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</si>
  <si>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</si>
  <si>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</si>
  <si>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</si>
  <si>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</si>
  <si>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</si>
  <si>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</si>
  <si>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</si>
  <si>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</si>
  <si>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</si>
  <si>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</si>
  <si>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</si>
  <si>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</si>
  <si>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</si>
  <si>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</si>
  <si>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</si>
  <si>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</si>
  <si>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</si>
  <si>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</si>
  <si>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</si>
  <si>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</si>
  <si>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</si>
  <si>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</si>
  <si>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</si>
  <si>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</si>
  <si>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</si>
  <si>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</si>
  <si>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</si>
  <si>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</si>
  <si>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</si>
  <si>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</si>
  <si>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</si>
  <si>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</si>
  <si>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</si>
  <si>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</si>
  <si>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</si>
  <si>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</si>
  <si>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</si>
  <si>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</si>
  <si>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</si>
  <si>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</si>
  <si>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</si>
  <si>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</si>
  <si>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</si>
  <si>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</si>
  <si>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</si>
  <si>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</si>
  <si>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</si>
  <si>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</si>
  <si>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</si>
  <si>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</si>
  <si>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</si>
  <si>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</si>
  <si>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</si>
  <si>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</si>
  <si>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</si>
  <si>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</si>
  <si>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</si>
  <si>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</si>
  <si>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</si>
  <si>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</si>
  <si>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</si>
  <si>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</si>
  <si>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</si>
  <si>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</si>
  <si>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</si>
  <si>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</si>
  <si>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</si>
  <si>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</si>
  <si>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</si>
  <si>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</si>
  <si>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</si>
  <si>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</si>
  <si>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</si>
  <si>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</si>
  <si>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</si>
  <si>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</si>
  <si>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</si>
  <si>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</si>
  <si>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</si>
  <si>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</si>
  <si>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</si>
  <si>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</si>
  <si>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</si>
  <si>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</si>
  <si>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</si>
  <si>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</si>
  <si>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</si>
  <si>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</si>
  <si>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</si>
  <si>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</si>
  <si>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</si>
  <si>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</si>
  <si>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</si>
  <si>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</si>
  <si>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</si>
  <si>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</si>
  <si>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</si>
  <si>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</si>
  <si>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</si>
  <si>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</si>
  <si>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</si>
  <si>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</si>
  <si>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</si>
  <si>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</si>
  <si>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</si>
  <si>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</si>
  <si>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</si>
  <si>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</si>
  <si>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</si>
  <si>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</si>
  <si>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</si>
  <si>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</si>
  <si>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</si>
  <si>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</si>
  <si>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</si>
  <si>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</si>
  <si>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</si>
  <si>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</si>
  <si>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</si>
  <si>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</si>
  <si>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</si>
  <si>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</si>
  <si>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</si>
  <si>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</si>
  <si>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</si>
  <si>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</si>
  <si>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</si>
  <si>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</si>
  <si>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</si>
  <si>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</si>
  <si>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</si>
  <si>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</si>
  <si>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</si>
  <si>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</si>
  <si>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</si>
  <si>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</si>
  <si>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</si>
  <si>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</si>
  <si>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</si>
  <si>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</si>
  <si>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</si>
  <si>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</si>
  <si>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</si>
  <si>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</si>
  <si>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</si>
  <si>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</si>
  <si>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</si>
  <si>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</si>
  <si>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</si>
  <si>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</si>
  <si>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</si>
  <si>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</si>
  <si>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</si>
  <si>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</si>
  <si>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</si>
  <si>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</si>
  <si>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</si>
  <si>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</si>
  <si>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</si>
  <si>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</si>
  <si>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</si>
  <si>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</si>
  <si>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</si>
  <si>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</si>
  <si>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</si>
  <si>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</si>
  <si>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</si>
  <si>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</si>
  <si>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</si>
  <si>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</si>
  <si>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</si>
  <si>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</si>
  <si>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</si>
  <si>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</si>
  <si>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</si>
  <si>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</si>
  <si>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</si>
  <si>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</si>
  <si>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</si>
  <si>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</si>
  <si>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</si>
  <si>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</si>
  <si>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</si>
  <si>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</si>
  <si>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</si>
  <si>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</si>
  <si>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</si>
  <si>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</si>
  <si>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</si>
  <si>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</si>
  <si>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</si>
  <si>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</si>
  <si>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</si>
  <si>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</si>
  <si>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</si>
  <si>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</si>
  <si>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</si>
  <si>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</si>
  <si>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</si>
  <si>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</si>
  <si>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</si>
  <si>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</si>
  <si>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</si>
  <si>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</si>
  <si>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</si>
  <si>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</si>
  <si>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</si>
  <si>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</si>
  <si>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</si>
  <si>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</si>
  <si>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</si>
  <si>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</si>
  <si>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</si>
  <si>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</si>
  <si>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</si>
  <si>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</si>
  <si>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</si>
  <si>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</si>
  <si>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</si>
  <si>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</si>
  <si>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</si>
  <si>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</si>
  <si>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</si>
  <si>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</si>
  <si>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</si>
  <si>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</si>
  <si>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</si>
  <si>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</si>
  <si>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</si>
  <si>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</si>
  <si>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</si>
  <si>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</si>
  <si>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</si>
  <si>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</si>
  <si>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</si>
  <si>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</si>
  <si>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</si>
  <si>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</si>
  <si>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</si>
  <si>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</si>
  <si>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</si>
  <si>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</si>
  <si>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</si>
  <si>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</si>
  <si>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</si>
  <si>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</si>
  <si>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</si>
  <si>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</si>
  <si>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</si>
  <si>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</si>
  <si>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</si>
  <si>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</si>
  <si>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</si>
  <si>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</si>
  <si>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</si>
  <si>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</si>
  <si>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</si>
  <si>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</si>
  <si>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</si>
  <si>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</si>
  <si>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</si>
  <si>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</si>
  <si>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</si>
  <si>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</si>
  <si>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</si>
  <si>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</si>
  <si>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</si>
  <si>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</si>
  <si>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</si>
  <si>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</si>
  <si>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</si>
  <si>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</si>
  <si>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</si>
  <si>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</si>
  <si>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</si>
  <si>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</si>
  <si>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</si>
  <si>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</si>
  <si>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</si>
  <si>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</si>
  <si>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</si>
  <si>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</si>
  <si>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</si>
  <si>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</si>
  <si>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</si>
  <si>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</si>
  <si>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</si>
  <si>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</si>
  <si>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</si>
  <si>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</si>
  <si>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</si>
  <si>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</si>
  <si>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</si>
  <si>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</si>
  <si>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</si>
  <si>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</si>
  <si>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</si>
  <si>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</si>
  <si>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</si>
  <si>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</si>
  <si>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</si>
  <si>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</si>
  <si>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</si>
  <si>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</si>
  <si>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</si>
  <si>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</si>
  <si>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</si>
  <si>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</si>
  <si>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</si>
  <si>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</si>
  <si>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</si>
  <si>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</si>
  <si>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</si>
  <si>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</si>
  <si>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</si>
  <si>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</si>
  <si>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</si>
  <si>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</si>
  <si>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</si>
  <si>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</si>
  <si>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</si>
  <si>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</si>
  <si>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</si>
  <si>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</si>
  <si>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</si>
  <si>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</si>
  <si>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</si>
  <si>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</si>
  <si>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</si>
  <si>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</si>
  <si>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</si>
  <si>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</si>
  <si>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</si>
  <si>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</si>
  <si>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</si>
  <si>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</si>
  <si>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</si>
  <si>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</si>
  <si>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</si>
  <si>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</si>
  <si>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</si>
  <si>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</si>
  <si>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</si>
  <si>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</si>
  <si>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</si>
  <si>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</si>
  <si>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</si>
  <si>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</si>
  <si>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</si>
  <si>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</si>
  <si>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</si>
  <si>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</si>
  <si>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</si>
  <si>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</si>
  <si>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</si>
  <si>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</si>
  <si>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</si>
  <si>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</si>
  <si>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</si>
  <si>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</si>
  <si>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</si>
  <si>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</si>
  <si>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</si>
  <si>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</si>
  <si>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</si>
  <si>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</si>
  <si>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</si>
  <si>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</si>
  <si>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</si>
  <si>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</si>
  <si>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</si>
  <si>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</si>
  <si>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</si>
  <si>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</si>
  <si>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</si>
  <si>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</si>
  <si>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</si>
  <si>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</si>
  <si>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</si>
  <si>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</si>
  <si>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</si>
  <si>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</si>
  <si>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</si>
  <si>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</si>
  <si>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</si>
  <si>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</si>
  <si>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</si>
  <si>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</si>
  <si>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</si>
  <si>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</si>
  <si>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</si>
  <si>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</si>
  <si>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</si>
  <si>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</si>
  <si>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</si>
  <si>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</si>
  <si>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</si>
  <si>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</si>
  <si>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</si>
  <si>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</si>
  <si>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</si>
  <si>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</si>
  <si>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</si>
  <si>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</si>
  <si>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</si>
  <si>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</si>
  <si>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</si>
  <si>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</si>
  <si>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</si>
  <si>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</si>
  <si>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</si>
  <si>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</si>
  <si>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</si>
  <si>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</si>
  <si>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</si>
  <si>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</si>
  <si>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</si>
  <si>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</si>
  <si>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</si>
  <si>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</si>
  <si>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</si>
  <si>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</si>
  <si>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</si>
  <si>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</si>
  <si>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</si>
  <si>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</si>
  <si>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</si>
  <si>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</si>
  <si>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</si>
  <si>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</si>
  <si>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</si>
  <si>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</si>
  <si>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</si>
  <si>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</si>
  <si>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</si>
  <si>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</si>
  <si>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</si>
  <si>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</si>
  <si>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</si>
  <si>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</si>
  <si>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</si>
  <si>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</si>
  <si>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</si>
  <si>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</si>
  <si>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</si>
  <si>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</si>
  <si>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</si>
  <si>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</si>
  <si>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</si>
  <si>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</si>
  <si>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</si>
  <si>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</si>
  <si>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</si>
  <si>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</si>
  <si>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</si>
  <si>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</si>
  <si>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</si>
  <si>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</si>
  <si>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</si>
  <si>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</si>
  <si>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</si>
  <si>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</si>
  <si>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</si>
  <si>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</si>
  <si>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</si>
  <si>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</si>
  <si>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</si>
  <si>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</si>
  <si>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</si>
  <si>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</si>
  <si>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</si>
  <si>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</si>
  <si>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</si>
  <si>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</si>
  <si>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</si>
  <si>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</si>
  <si>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</si>
  <si>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</si>
  <si>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</si>
  <si>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</si>
  <si>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</si>
  <si>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</si>
  <si>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</si>
  <si>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</si>
  <si>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</si>
  <si>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</si>
  <si>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</si>
  <si>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</si>
  <si>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</si>
  <si>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</si>
  <si>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</si>
  <si>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</si>
  <si>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</si>
  <si>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</si>
  <si>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</si>
  <si>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</si>
  <si>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</si>
  <si>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</si>
  <si>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</si>
  <si>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</si>
  <si>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</si>
  <si>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</si>
  <si>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</si>
  <si>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</si>
  <si>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</si>
  <si>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</si>
  <si>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</si>
  <si>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</si>
  <si>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</si>
  <si>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</si>
  <si>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</si>
  <si>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</si>
  <si>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</si>
  <si>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</si>
  <si>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</si>
  <si>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</si>
  <si>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</si>
  <si>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</si>
  <si>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</si>
  <si>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</si>
  <si>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</si>
  <si>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</si>
  <si>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</si>
  <si>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</si>
  <si>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</si>
  <si>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</si>
  <si>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</si>
  <si>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</si>
  <si>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</si>
  <si>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</si>
  <si>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</si>
  <si>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</si>
  <si>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</si>
  <si>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</si>
  <si>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</si>
  <si>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</si>
  <si>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</si>
  <si>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</si>
  <si>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</si>
  <si>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</si>
  <si>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</si>
  <si>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</si>
  <si>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</si>
  <si>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</si>
  <si>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</si>
  <si>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</si>
  <si>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</si>
  <si>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</si>
  <si>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</si>
  <si>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</si>
  <si>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</si>
  <si>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</si>
  <si>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</si>
  <si>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</si>
  <si>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</si>
  <si>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</si>
  <si>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</si>
  <si>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</si>
  <si>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</si>
  <si>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</si>
  <si>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</si>
  <si>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</si>
  <si>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</si>
  <si>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</si>
  <si>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</si>
  <si>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</si>
  <si>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</si>
  <si>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</si>
  <si>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</si>
  <si>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</si>
  <si>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</si>
  <si>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</si>
  <si>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</si>
  <si>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</si>
  <si>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</si>
  <si>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</si>
  <si>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</si>
  <si>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</si>
  <si>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</si>
  <si>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</si>
  <si>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</si>
  <si>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</si>
  <si>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</si>
  <si>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</si>
  <si>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</si>
  <si>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</si>
  <si>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</si>
  <si>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</si>
  <si>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</si>
  <si>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</si>
  <si>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</si>
  <si>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</si>
  <si>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</si>
  <si>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</si>
  <si>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</si>
  <si>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</si>
  <si>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</si>
  <si>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</si>
  <si>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</si>
  <si>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</si>
  <si>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</si>
  <si>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</si>
  <si>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</si>
  <si>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</si>
  <si>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</si>
  <si>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</si>
  <si>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</si>
  <si>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</si>
  <si>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</si>
  <si>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</si>
  <si>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</si>
  <si>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</si>
  <si>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</si>
  <si>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</si>
  <si>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</si>
  <si>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</si>
  <si>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</si>
  <si>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</si>
  <si>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</si>
  <si>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</si>
  <si>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</si>
  <si>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</si>
  <si>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</si>
  <si>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</si>
  <si>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</si>
  <si>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</si>
  <si>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</si>
  <si>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</si>
  <si>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</si>
  <si>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</si>
  <si>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</si>
  <si>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</si>
  <si>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</si>
  <si>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</si>
  <si>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</si>
  <si>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</si>
  <si>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</si>
  <si>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</si>
  <si>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</si>
  <si>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</si>
  <si>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</si>
  <si>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</si>
  <si>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</si>
  <si>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</si>
  <si>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</si>
  <si>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</si>
  <si>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</si>
  <si>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</si>
  <si>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</si>
  <si>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</si>
  <si>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</si>
  <si>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</si>
  <si>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</si>
  <si>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</si>
  <si>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</si>
  <si>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</si>
  <si>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</si>
  <si>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</si>
  <si>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</si>
  <si>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</si>
  <si>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</si>
  <si>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</si>
  <si>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</si>
  <si>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</si>
  <si>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</si>
  <si>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</si>
  <si>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</si>
  <si>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</si>
  <si>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</si>
  <si>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</si>
  <si>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</si>
  <si>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</si>
  <si>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</si>
  <si>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</si>
  <si>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</si>
  <si>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</si>
  <si>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</si>
  <si>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</si>
  <si>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</si>
  <si>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</si>
  <si>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</si>
  <si>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</si>
  <si>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</si>
  <si>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</si>
  <si>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</si>
  <si>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</si>
  <si>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</si>
  <si>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</si>
  <si>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</si>
  <si>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</si>
  <si>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</si>
  <si>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</si>
  <si>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</si>
  <si>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</si>
  <si>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</si>
  <si>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</si>
  <si>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</si>
  <si>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</si>
  <si>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</si>
  <si>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</si>
  <si>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</si>
  <si>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</si>
  <si>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</si>
  <si>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</si>
  <si>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</si>
  <si>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</si>
  <si>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</si>
  <si>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</si>
  <si>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</si>
  <si>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</si>
  <si>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</si>
  <si>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</si>
  <si>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</si>
  <si>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</si>
  <si>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</si>
  <si>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</si>
  <si>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</si>
  <si>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</si>
  <si>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</si>
  <si>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</si>
  <si>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</si>
  <si>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</si>
  <si>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</si>
  <si>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</si>
  <si>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</si>
  <si>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</si>
  <si>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</si>
  <si>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</si>
  <si>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</si>
  <si>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</si>
  <si>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</si>
  <si>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</si>
  <si>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</si>
  <si>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</si>
  <si>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</si>
  <si>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</si>
  <si>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</si>
  <si>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</si>
  <si>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</si>
  <si>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</si>
  <si>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</si>
  <si>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</si>
  <si>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</si>
  <si>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</si>
  <si>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</si>
  <si>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</si>
  <si>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</si>
  <si>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</si>
  <si>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</si>
  <si>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</si>
  <si>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</si>
  <si>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</si>
  <si>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</si>
  <si>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</si>
  <si>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</si>
  <si>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</si>
  <si>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</si>
  <si>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</si>
  <si>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</si>
  <si>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</si>
  <si>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</si>
  <si>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</si>
  <si>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</si>
  <si>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</si>
  <si>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</si>
  <si>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</si>
  <si>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</si>
  <si>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</si>
  <si>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</si>
  <si>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</si>
  <si>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</si>
  <si>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</si>
  <si>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</si>
  <si>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</si>
  <si>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</si>
  <si>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</si>
  <si>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</si>
  <si>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</si>
  <si>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</si>
  <si>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</si>
  <si>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</si>
  <si>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</si>
  <si>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</si>
  <si>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</si>
  <si>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</si>
  <si>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</si>
  <si>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</si>
  <si>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</si>
  <si>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</si>
  <si>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</si>
  <si>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</si>
  <si>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</si>
  <si>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</si>
  <si>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</si>
  <si>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</si>
  <si>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</si>
  <si>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</si>
  <si>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</si>
  <si>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</si>
  <si>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</si>
  <si>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</si>
  <si>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</si>
  <si>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</si>
  <si>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</si>
  <si>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</si>
  <si>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</si>
  <si>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</si>
  <si>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</si>
  <si>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</si>
  <si>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</si>
  <si>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</si>
  <si>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</si>
  <si>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</si>
  <si>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</si>
  <si>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</si>
  <si>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</si>
  <si>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</si>
  <si>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</si>
  <si>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</si>
  <si>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</si>
  <si>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</si>
  <si>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</si>
  <si>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</si>
  <si>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</si>
  <si>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</si>
  <si>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</si>
  <si>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</si>
  <si>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</si>
  <si>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</si>
  <si>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</si>
  <si>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</si>
  <si>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</si>
  <si>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</si>
  <si>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</si>
  <si>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</si>
  <si>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</si>
  <si>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</si>
  <si>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</si>
  <si>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</si>
  <si>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</si>
  <si>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</si>
  <si>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</si>
  <si>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</si>
  <si>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</si>
  <si>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</si>
  <si>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</si>
  <si>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</si>
  <si>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</si>
  <si>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</si>
  <si>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</si>
  <si>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</si>
  <si>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</si>
  <si>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</si>
  <si>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</si>
  <si>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</si>
  <si>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</si>
  <si>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</si>
  <si>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</si>
  <si>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</si>
  <si>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</si>
  <si>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</si>
  <si>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</si>
  <si>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</si>
  <si>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</si>
  <si>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</si>
  <si>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</si>
  <si>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</si>
  <si>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</si>
  <si>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</si>
  <si>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</si>
  <si>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</si>
  <si>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</si>
  <si>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</si>
  <si>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</si>
  <si>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</si>
  <si>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</si>
  <si>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</si>
  <si>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</si>
  <si>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</si>
  <si>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</si>
  <si>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</si>
  <si>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</si>
  <si>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</si>
  <si>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</si>
  <si>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</si>
  <si>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</si>
  <si>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</si>
  <si>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</si>
  <si>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</si>
  <si>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</si>
  <si>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</si>
  <si>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</si>
  <si>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</si>
  <si>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</si>
  <si>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</si>
  <si>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</si>
  <si>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</si>
  <si>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</si>
  <si>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</si>
  <si>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</si>
  <si>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</si>
  <si>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</si>
  <si>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</si>
  <si>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</si>
  <si>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</si>
  <si>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</si>
  <si>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</si>
  <si>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</si>
  <si>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</si>
  <si>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</si>
  <si>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</si>
  <si>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</si>
  <si>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</si>
  <si>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</si>
  <si>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</si>
  <si>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</si>
  <si>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</si>
  <si>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</si>
  <si>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</si>
  <si>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</si>
  <si>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</si>
  <si>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</si>
  <si>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</si>
  <si>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</si>
  <si>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</si>
  <si>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</si>
  <si>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</si>
  <si>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</si>
  <si>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</si>
  <si>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</si>
  <si>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</si>
  <si>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</si>
  <si>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</si>
  <si>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</si>
  <si>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</si>
  <si>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</si>
  <si>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</si>
  <si>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</si>
  <si>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</si>
  <si>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</si>
  <si>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</si>
  <si>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</si>
  <si>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</si>
  <si>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</si>
  <si>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</si>
  <si>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</si>
  <si>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</si>
  <si>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</si>
  <si>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</si>
  <si>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</si>
  <si>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</si>
  <si>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</si>
  <si>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</si>
  <si>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</si>
  <si>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</si>
  <si>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</si>
  <si>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</si>
  <si>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</si>
  <si>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</si>
  <si>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</si>
  <si>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</si>
  <si>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</si>
  <si>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</si>
  <si>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</si>
  <si>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</si>
  <si>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</si>
  <si>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</si>
  <si>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</si>
  <si>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</si>
  <si>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</si>
  <si>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</si>
  <si>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</si>
  <si>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</si>
  <si>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</si>
  <si>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</si>
  <si>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</si>
  <si>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</si>
  <si>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</si>
  <si>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</si>
  <si>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</si>
  <si>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</si>
  <si>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</si>
  <si>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</si>
  <si>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</si>
  <si>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</si>
  <si>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</si>
  <si>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</si>
  <si>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</si>
  <si>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</si>
  <si>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</si>
  <si>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</si>
  <si>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</si>
  <si>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</si>
  <si>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</si>
  <si>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</si>
  <si>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</si>
  <si>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</si>
  <si>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</si>
  <si>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</si>
  <si>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</si>
  <si>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</si>
  <si>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</si>
  <si>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</si>
  <si>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</si>
  <si>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</si>
  <si>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</si>
  <si>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</si>
  <si>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</si>
  <si>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</si>
  <si>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</si>
  <si>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</si>
  <si>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</si>
  <si>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</si>
  <si>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</si>
  <si>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</si>
  <si>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</si>
  <si>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</si>
  <si>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</si>
  <si>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</si>
  <si>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</si>
  <si>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</si>
  <si>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</si>
  <si>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</si>
  <si>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</si>
  <si>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</si>
  <si>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</si>
  <si>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</si>
  <si>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</si>
  <si>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</si>
  <si>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</si>
  <si>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</si>
  <si>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</si>
  <si>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</si>
  <si>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</si>
  <si>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</si>
  <si>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</si>
  <si>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</si>
  <si>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</si>
  <si>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</si>
  <si>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</si>
  <si>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</si>
  <si>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</si>
  <si>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</si>
  <si>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</si>
  <si>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</si>
  <si>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</si>
  <si>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</si>
  <si>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</si>
  <si>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</si>
  <si>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</si>
  <si>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</si>
  <si>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</si>
  <si>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</si>
  <si>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</si>
  <si>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</si>
  <si>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</si>
  <si>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</si>
  <si>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</si>
  <si>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</si>
  <si>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</si>
  <si>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</si>
  <si>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</si>
  <si>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</si>
  <si>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</si>
  <si>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</si>
  <si>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</si>
  <si>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</si>
  <si>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</si>
  <si>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</si>
  <si>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</si>
  <si>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</si>
  <si>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</si>
  <si>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</si>
  <si>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</si>
  <si>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</si>
  <si>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</si>
  <si>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</si>
  <si>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</si>
  <si>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</si>
  <si>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</si>
  <si>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</si>
  <si>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</si>
  <si>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</si>
  <si>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</si>
  <si>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</si>
  <si>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</si>
  <si>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</si>
  <si>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</si>
  <si>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</si>
  <si>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</si>
  <si>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</si>
  <si>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</si>
  <si>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</si>
  <si>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</si>
  <si>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</si>
  <si>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</si>
  <si>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</si>
  <si>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</si>
  <si>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</si>
  <si>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</si>
  <si>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</si>
  <si>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</si>
  <si>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</si>
  <si>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</si>
  <si>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</si>
  <si>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</si>
  <si>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</si>
  <si>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</si>
  <si>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</si>
  <si>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</si>
  <si>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</si>
  <si>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</si>
  <si>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</si>
  <si>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</si>
  <si>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</si>
  <si>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</si>
  <si>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</si>
  <si>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</si>
  <si>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</si>
  <si>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</si>
  <si>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</si>
  <si>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</si>
  <si>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</si>
  <si>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</si>
  <si>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</si>
  <si>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</si>
  <si>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</si>
  <si>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</si>
  <si>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</si>
  <si>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</si>
  <si>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</si>
  <si>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</si>
  <si>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</si>
  <si>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</si>
  <si>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</si>
  <si>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</si>
  <si>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</si>
  <si>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</si>
  <si>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</si>
  <si>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</si>
  <si>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</si>
  <si>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</si>
  <si>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</si>
  <si>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</si>
  <si>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</si>
  <si>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</si>
  <si>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</si>
  <si>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</si>
  <si>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</si>
  <si>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</si>
  <si>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</si>
  <si>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</si>
  <si>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</si>
  <si>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</si>
  <si>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</si>
  <si>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</si>
  <si>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</si>
  <si>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</si>
  <si>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</si>
  <si>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</si>
  <si>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</si>
  <si>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</si>
  <si>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</si>
  <si>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</si>
  <si>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</si>
  <si>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</si>
  <si>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</si>
  <si>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</si>
  <si>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</si>
  <si>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</si>
  <si>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</si>
  <si>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</si>
  <si>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</si>
  <si>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</si>
  <si>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</si>
  <si>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</si>
  <si>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</si>
  <si>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</si>
  <si>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</si>
  <si>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</si>
  <si>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</si>
  <si>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</si>
  <si>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</si>
  <si>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</si>
  <si>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</si>
  <si>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</si>
  <si>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</si>
  <si>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</si>
  <si>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</si>
  <si>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</si>
  <si>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</si>
  <si>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</si>
  <si>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</si>
  <si>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</si>
  <si>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</si>
  <si>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</si>
  <si>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</si>
  <si>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</si>
  <si>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</si>
  <si>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</si>
  <si>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</si>
  <si>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</si>
  <si>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</si>
  <si>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</si>
  <si>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</si>
  <si>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</si>
  <si>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</si>
  <si>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</si>
  <si>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</si>
  <si>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</si>
  <si>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</si>
  <si>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</si>
  <si>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</si>
  <si>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</si>
  <si>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</si>
  <si>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</si>
  <si>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</si>
  <si>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</si>
  <si>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</si>
  <si>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</si>
  <si>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</si>
  <si>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</si>
  <si>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</si>
  <si>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</si>
  <si>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</si>
  <si>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</si>
  <si>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</si>
  <si>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</si>
  <si>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</si>
  <si>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</si>
  <si>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</si>
  <si>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</si>
  <si>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</si>
  <si>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</si>
  <si>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</si>
  <si>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</si>
  <si>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</si>
  <si>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</si>
  <si>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</si>
  <si>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</si>
  <si>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</si>
  <si>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</si>
  <si>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</si>
  <si>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</si>
  <si>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</si>
  <si>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</si>
  <si>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</si>
  <si>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</si>
  <si>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</si>
  <si>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</si>
  <si>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</si>
  <si>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</si>
  <si>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</si>
  <si>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</si>
  <si>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</si>
  <si>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</si>
  <si>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</si>
  <si>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</si>
  <si>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</si>
  <si>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</si>
  <si>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</si>
  <si>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</si>
  <si>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</si>
  <si>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</si>
  <si>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</si>
  <si>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</si>
  <si>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</si>
  <si>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</si>
  <si>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</si>
  <si>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</si>
  <si>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</si>
  <si>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</si>
  <si>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</si>
  <si>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</si>
  <si>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</si>
  <si>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</si>
  <si>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</si>
  <si>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</si>
  <si>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</si>
  <si>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</si>
  <si>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</si>
  <si>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</si>
  <si>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</si>
  <si>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</si>
  <si>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</si>
  <si>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</si>
  <si>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</si>
  <si>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</si>
  <si>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</si>
  <si>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</si>
  <si>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</si>
  <si>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</si>
  <si>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</si>
  <si>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</si>
  <si>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</si>
  <si>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</si>
  <si>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</si>
  <si>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</si>
  <si>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</si>
  <si>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</si>
  <si>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</si>
  <si>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</si>
  <si>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</si>
  <si>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</si>
  <si>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</si>
  <si>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</si>
  <si>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</si>
  <si>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</si>
  <si>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</si>
  <si>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</si>
  <si>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</si>
  <si>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</si>
  <si>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</si>
  <si>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</si>
  <si>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</si>
  <si>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</si>
  <si>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</si>
  <si>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</si>
  <si>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</si>
  <si>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</si>
  <si>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</si>
  <si>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</si>
  <si>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</si>
  <si>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</si>
  <si>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</si>
  <si>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</si>
  <si>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</si>
  <si>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</si>
  <si>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</si>
  <si>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</si>
  <si>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</si>
  <si>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</si>
  <si>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</si>
  <si>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</si>
  <si>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</si>
  <si>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</si>
  <si>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</si>
  <si>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</si>
  <si>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</si>
  <si>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</si>
  <si>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</si>
  <si>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</si>
  <si>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</si>
  <si>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</si>
  <si>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</si>
  <si>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</si>
  <si>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</si>
  <si>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</si>
  <si>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</si>
  <si>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</si>
  <si>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</si>
  <si>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</si>
  <si>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</si>
  <si>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</si>
  <si>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</si>
  <si>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</si>
  <si>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</si>
  <si>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</si>
  <si>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</si>
  <si>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</si>
  <si>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</si>
  <si>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</si>
  <si>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</si>
  <si>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</si>
  <si>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</si>
  <si>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</si>
  <si>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</si>
  <si>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</si>
  <si>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</si>
  <si>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</si>
  <si>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</si>
  <si>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</si>
  <si>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</si>
  <si>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</si>
  <si>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</si>
  <si>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</si>
  <si>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</si>
  <si>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</si>
  <si>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</si>
  <si>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</si>
  <si>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</si>
  <si>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</si>
  <si>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</si>
  <si>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</si>
  <si>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</si>
  <si>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</si>
  <si>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</si>
  <si>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</si>
  <si>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</si>
  <si>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</si>
  <si>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</si>
  <si>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</si>
  <si>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</si>
  <si>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</si>
  <si>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</si>
  <si>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</si>
  <si>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</si>
  <si>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</si>
  <si>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</si>
  <si>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</si>
  <si>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</si>
  <si>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</si>
  <si>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</si>
  <si>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</si>
  <si>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</si>
  <si>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</si>
  <si>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</si>
  <si>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</si>
  <si>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</si>
  <si>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</si>
  <si>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</si>
  <si>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</si>
  <si>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</si>
  <si>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</si>
  <si>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</si>
  <si>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</si>
  <si>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</si>
  <si>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</si>
  <si>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</si>
  <si>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</si>
  <si>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</si>
  <si>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</si>
  <si>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</si>
  <si>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</si>
  <si>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</si>
  <si>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</si>
  <si>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</si>
  <si>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</si>
  <si>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</si>
  <si>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</si>
  <si>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</si>
  <si>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</si>
  <si>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</si>
  <si>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</si>
  <si>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</si>
  <si>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</si>
  <si>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</si>
  <si>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</si>
  <si>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</si>
  <si>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</si>
  <si>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</si>
  <si>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</si>
  <si>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</si>
  <si>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</si>
  <si>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</si>
  <si>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</si>
  <si>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</si>
  <si>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</si>
  <si>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</si>
  <si>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</si>
  <si>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</si>
  <si>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</si>
  <si>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</si>
  <si>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</si>
  <si>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</si>
  <si>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</si>
  <si>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</si>
  <si>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</si>
  <si>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</si>
  <si>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</si>
  <si>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</si>
  <si>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</si>
  <si>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</si>
  <si>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</si>
  <si>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</si>
  <si>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</si>
  <si>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</si>
  <si>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</si>
  <si>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</si>
  <si>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</si>
  <si>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</si>
  <si>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</si>
  <si>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</si>
  <si>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</si>
  <si>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</si>
  <si>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</si>
  <si>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</si>
  <si>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</si>
  <si>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</si>
  <si>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</si>
  <si>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</si>
  <si>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</si>
  <si>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</si>
  <si>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</si>
  <si>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</si>
  <si>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</si>
  <si>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</si>
  <si>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</si>
  <si>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</si>
  <si>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</si>
  <si>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</si>
  <si>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</si>
  <si>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</si>
  <si>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</si>
  <si>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</si>
  <si>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</si>
  <si>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</si>
  <si>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</si>
  <si>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</si>
  <si>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</si>
  <si>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</si>
  <si>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</si>
  <si>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</si>
  <si>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</si>
  <si>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</si>
  <si>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</si>
  <si>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</si>
  <si>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</si>
  <si>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</si>
  <si>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</si>
  <si>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</si>
  <si>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</si>
  <si>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</si>
  <si>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</si>
  <si>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</si>
  <si>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</si>
  <si>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</si>
  <si>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</si>
  <si>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</si>
  <si>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</si>
  <si>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</si>
  <si>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</si>
  <si>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</si>
  <si>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</si>
  <si>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</si>
  <si>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</si>
  <si>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</si>
  <si>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</si>
  <si>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</si>
  <si>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</si>
  <si>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</si>
  <si>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</si>
  <si>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</si>
  <si>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</si>
  <si>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</si>
  <si>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</si>
  <si>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</si>
  <si>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</si>
  <si>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</si>
  <si>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</si>
  <si>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</si>
  <si>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</si>
  <si>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</si>
  <si>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</si>
  <si>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</si>
  <si>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</si>
  <si>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</si>
  <si>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</si>
  <si>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</si>
  <si>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</si>
  <si>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</si>
  <si>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</si>
  <si>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</si>
  <si>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</si>
  <si>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</si>
  <si>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</si>
  <si>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</si>
  <si>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</si>
  <si>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</si>
  <si>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</si>
  <si>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</si>
  <si>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</si>
  <si>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</si>
  <si>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</si>
  <si>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</si>
  <si>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</si>
  <si>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</si>
  <si>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</si>
  <si>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</si>
  <si>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</si>
  <si>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</si>
  <si>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</si>
  <si>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</si>
  <si>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</si>
  <si>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</si>
  <si>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</si>
  <si>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</si>
  <si>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</si>
  <si>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</si>
  <si>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</si>
  <si>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</si>
  <si>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</si>
  <si>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</si>
  <si>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</si>
  <si>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</si>
  <si>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</si>
  <si>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</si>
  <si>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</si>
  <si>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</si>
  <si>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</si>
  <si>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</si>
  <si>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</si>
  <si>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</si>
  <si>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</si>
  <si>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</si>
  <si>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</si>
  <si>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</si>
  <si>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</si>
  <si>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</si>
  <si>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</si>
  <si>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</si>
  <si>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</si>
  <si>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</si>
  <si>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</si>
  <si>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</si>
  <si>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</si>
  <si>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</si>
  <si>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</si>
  <si>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</si>
  <si>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</si>
  <si>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</si>
  <si>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</si>
  <si>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</si>
  <si>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</si>
  <si>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</si>
  <si>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</si>
  <si>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</si>
  <si>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</si>
  <si>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</si>
  <si>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</si>
  <si>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</si>
  <si>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</si>
  <si>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</si>
  <si>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</si>
  <si>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</si>
  <si>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</si>
  <si>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</si>
  <si>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</si>
  <si>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</si>
  <si>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</si>
  <si>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</si>
  <si>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</si>
  <si>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</si>
  <si>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</si>
  <si>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</si>
  <si>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</si>
  <si>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</si>
  <si>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</si>
  <si>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</si>
  <si>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</si>
  <si>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</si>
  <si>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</si>
  <si>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</si>
  <si>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</si>
  <si>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</si>
  <si>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</si>
  <si>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</si>
  <si>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</si>
  <si>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</si>
  <si>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</si>
  <si>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</si>
  <si>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</si>
  <si>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</si>
  <si>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</si>
  <si>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</si>
  <si>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</si>
  <si>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</si>
  <si>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</si>
  <si>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</si>
  <si>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</si>
  <si>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</si>
  <si>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</si>
  <si>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</si>
  <si>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</si>
  <si>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</si>
  <si>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</si>
  <si>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</si>
  <si>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</si>
  <si>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</si>
  <si>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</si>
  <si>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</si>
  <si>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</si>
  <si>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</si>
  <si>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</si>
  <si>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</si>
  <si>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</si>
  <si>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</si>
  <si>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</si>
  <si>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</si>
  <si>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</si>
  <si>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</si>
  <si>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</si>
  <si>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</si>
  <si>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</si>
  <si>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</si>
  <si>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</si>
  <si>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</si>
  <si>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</si>
  <si>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</si>
  <si>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</si>
  <si>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</si>
  <si>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</si>
  <si>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</si>
  <si>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</si>
  <si>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</si>
  <si>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</si>
  <si>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</si>
  <si>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</si>
  <si>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</si>
  <si>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</si>
  <si>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</si>
  <si>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</si>
  <si>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</si>
  <si>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</si>
  <si>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</si>
  <si>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</si>
  <si>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</si>
  <si>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</si>
  <si>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</si>
  <si>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</si>
  <si>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</si>
  <si>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</si>
  <si>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</si>
  <si>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</si>
  <si>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</si>
  <si>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</si>
  <si>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</si>
  <si>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</si>
  <si>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</si>
  <si>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</si>
  <si>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</si>
  <si>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</si>
  <si>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</si>
  <si>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</si>
  <si>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</si>
  <si>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</si>
  <si>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</si>
  <si>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</si>
  <si>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</si>
  <si>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</si>
  <si>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</si>
  <si>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</si>
  <si>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</si>
  <si>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</si>
  <si>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</si>
  <si>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</si>
  <si>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</si>
  <si>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</si>
  <si>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</si>
  <si>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</si>
  <si>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</si>
  <si>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</si>
  <si>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</si>
  <si>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</si>
  <si>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</si>
  <si>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</si>
  <si>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</si>
  <si>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</si>
  <si>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</si>
  <si>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</si>
  <si>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</si>
  <si>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</si>
  <si>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</si>
  <si>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</si>
  <si>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</si>
  <si>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</si>
  <si>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</si>
  <si>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</si>
  <si>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</si>
  <si>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</si>
  <si>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</si>
  <si>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</si>
  <si>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</si>
  <si>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</si>
  <si>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</si>
  <si>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</si>
  <si>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</si>
  <si>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</si>
  <si>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</si>
  <si>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</si>
  <si>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</si>
  <si>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</si>
  <si>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</si>
  <si>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</si>
  <si>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</si>
  <si>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</si>
  <si>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</si>
  <si>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</si>
  <si>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</si>
  <si>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</si>
  <si>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</si>
  <si>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</si>
  <si>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</si>
  <si>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</si>
  <si>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</si>
  <si>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</si>
  <si>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</si>
  <si>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</si>
  <si>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</si>
  <si>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</si>
  <si>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</si>
  <si>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</si>
  <si>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</si>
  <si>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</si>
  <si>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</si>
  <si>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</si>
  <si>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</si>
  <si>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</si>
  <si>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</si>
  <si>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</si>
  <si>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</si>
  <si>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</si>
  <si>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</si>
  <si>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</si>
  <si>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</si>
  <si>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</si>
  <si>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</si>
  <si>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</si>
  <si>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</si>
  <si>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</si>
  <si>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</si>
  <si>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</si>
  <si>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</si>
  <si>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</si>
  <si>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</si>
  <si>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</si>
  <si>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</si>
  <si>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</si>
  <si>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</si>
  <si>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</si>
  <si>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</si>
  <si>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</si>
  <si>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</si>
  <si>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</si>
  <si>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</si>
  <si>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</si>
  <si>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</si>
  <si>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</si>
  <si>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</si>
  <si>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</si>
  <si>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</si>
  <si>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</si>
  <si>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</si>
  <si>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</si>
  <si>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</si>
  <si>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</si>
  <si>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</si>
  <si>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</si>
  <si>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</si>
  <si>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</si>
  <si>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</si>
  <si>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</si>
  <si>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</si>
  <si>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</si>
  <si>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</si>
  <si>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</si>
  <si>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</si>
  <si>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</si>
  <si>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</si>
  <si>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</si>
  <si>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</si>
  <si>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</si>
  <si>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</si>
  <si>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</si>
  <si>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</si>
  <si>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</si>
  <si>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</si>
  <si>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</si>
  <si>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</si>
  <si>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</si>
  <si>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</si>
  <si>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</si>
  <si>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</si>
  <si>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</si>
  <si>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</si>
  <si>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</si>
  <si>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</si>
  <si>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</si>
  <si>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</si>
  <si>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</si>
  <si>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</si>
  <si>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</si>
  <si>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</si>
  <si>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</si>
  <si>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</si>
  <si>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</si>
  <si>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</si>
  <si>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</si>
  <si>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</si>
  <si>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</si>
  <si>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</si>
  <si>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</si>
  <si>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</si>
  <si>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</si>
  <si>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</si>
  <si>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</si>
  <si>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</si>
  <si>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</si>
  <si>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</si>
  <si>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</si>
  <si>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</si>
  <si>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</si>
  <si>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</si>
  <si>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</si>
  <si>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</si>
  <si>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</si>
  <si>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</si>
  <si>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</si>
  <si>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</si>
  <si>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</si>
  <si>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</si>
  <si>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</si>
  <si>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</si>
  <si>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</si>
  <si>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</si>
  <si>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</si>
  <si>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</si>
  <si>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</si>
  <si>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</si>
  <si>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</si>
  <si>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</si>
  <si>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</si>
  <si>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</si>
  <si>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</si>
  <si>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</si>
  <si>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</si>
  <si>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</si>
  <si>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</si>
  <si>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</si>
  <si>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</si>
  <si>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</si>
  <si>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</si>
  <si>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</si>
  <si>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</si>
  <si>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</si>
  <si>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</si>
  <si>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</si>
  <si>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</si>
  <si>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</si>
  <si>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</si>
  <si>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</si>
  <si>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</si>
  <si>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</si>
  <si>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</si>
  <si>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</si>
  <si>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</si>
  <si>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</si>
  <si>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</si>
  <si>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</si>
  <si>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</si>
  <si>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</si>
  <si>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</si>
  <si>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</si>
  <si>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</si>
  <si>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</si>
  <si>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</si>
  <si>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</si>
  <si>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</si>
  <si>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</si>
  <si>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</si>
  <si>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</si>
  <si>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</si>
  <si>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</si>
  <si>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</si>
  <si>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</si>
  <si>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</si>
  <si>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</si>
  <si>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</si>
  <si>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</si>
  <si>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</si>
  <si>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</si>
  <si>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</si>
  <si>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</si>
  <si>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</si>
  <si>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</si>
  <si>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</si>
  <si>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</si>
  <si>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</si>
  <si>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</si>
  <si>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</si>
  <si>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</si>
  <si>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</si>
  <si>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</si>
  <si>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</si>
  <si>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</si>
  <si>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</si>
  <si>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</si>
  <si>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</si>
  <si>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</si>
  <si>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</si>
  <si>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</si>
  <si>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</si>
  <si>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</si>
  <si>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</si>
  <si>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</si>
  <si>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</si>
  <si>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</si>
  <si>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</si>
  <si>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</si>
  <si>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</si>
  <si>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</si>
  <si>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</si>
  <si>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</si>
  <si>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</si>
  <si>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</si>
  <si>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</si>
  <si>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</si>
  <si>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</si>
  <si>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</si>
  <si>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</si>
  <si>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</si>
  <si>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</si>
  <si>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</si>
  <si>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</si>
  <si>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</si>
  <si>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</si>
  <si>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</si>
  <si>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</si>
  <si>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</si>
  <si>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</si>
  <si>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</si>
  <si>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</si>
  <si>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</si>
  <si>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</si>
  <si>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</si>
  <si>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</si>
  <si>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</si>
  <si>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</si>
  <si>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</si>
  <si>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</si>
  <si>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</si>
  <si>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</si>
  <si>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</si>
  <si>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</si>
  <si>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</si>
  <si>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</si>
  <si>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</si>
  <si>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</si>
  <si>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</si>
  <si>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</si>
  <si>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</si>
  <si>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</si>
  <si>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</si>
  <si>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</si>
  <si>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</si>
  <si>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</si>
  <si>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</si>
  <si>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</si>
  <si>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</si>
  <si>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</si>
  <si>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</si>
  <si>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</si>
  <si>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</si>
  <si>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</si>
  <si>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</si>
  <si>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</si>
  <si>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</si>
  <si>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</si>
  <si>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</si>
  <si>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</si>
  <si>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</si>
  <si>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</si>
  <si>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</si>
  <si>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</si>
  <si>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</si>
  <si>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</si>
  <si>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</si>
  <si>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</si>
  <si>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</si>
  <si>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</si>
  <si>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</si>
  <si>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</si>
  <si>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</si>
  <si>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</si>
  <si>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</si>
  <si>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</si>
  <si>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</si>
  <si>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</si>
  <si>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</si>
  <si>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</si>
  <si>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</si>
  <si>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</si>
  <si>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</si>
  <si>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</si>
  <si>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</si>
  <si>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</si>
  <si>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</si>
  <si>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</si>
  <si>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</si>
  <si>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</si>
  <si>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</si>
  <si>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</si>
  <si>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</si>
  <si>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</si>
  <si>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</si>
  <si>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</si>
  <si>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</si>
  <si>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</si>
  <si>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</si>
  <si>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</si>
  <si>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</si>
  <si>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</si>
  <si>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</si>
  <si>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</si>
  <si>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</si>
  <si>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</si>
  <si>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</si>
  <si>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</si>
  <si>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</si>
  <si>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</si>
  <si>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</si>
  <si>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</si>
  <si>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</si>
  <si>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</si>
  <si>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</si>
  <si>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</si>
  <si>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</si>
  <si>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</si>
  <si>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</si>
  <si>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</si>
  <si>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</si>
  <si>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</si>
  <si>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</si>
  <si>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</si>
  <si>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</si>
  <si>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</si>
  <si>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</si>
  <si>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</si>
  <si>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</si>
  <si>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</si>
  <si>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</si>
  <si>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</si>
  <si>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</si>
  <si>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</si>
  <si>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</si>
  <si>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</si>
  <si>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</si>
  <si>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</si>
  <si>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</si>
  <si>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</si>
  <si>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</si>
  <si>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</si>
  <si>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</si>
  <si>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</si>
  <si>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</si>
  <si>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</si>
  <si>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</si>
  <si>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</si>
  <si>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</si>
  <si>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</si>
  <si>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</si>
  <si>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</si>
  <si>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</si>
  <si>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</si>
  <si>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</si>
  <si>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</si>
  <si>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</si>
  <si>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</si>
  <si>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</si>
  <si>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</si>
  <si>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</si>
  <si>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</si>
  <si>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</si>
  <si>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</si>
  <si>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</si>
  <si>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</si>
  <si>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</si>
  <si>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</si>
  <si>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</si>
  <si>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</si>
  <si>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</si>
  <si>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</si>
  <si>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</si>
  <si>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</si>
  <si>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</si>
  <si>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</si>
  <si>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</si>
  <si>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</si>
  <si>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</si>
  <si>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</si>
  <si>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</si>
  <si>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</si>
  <si>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</si>
  <si>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</si>
  <si>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</si>
  <si>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</si>
  <si>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</si>
  <si>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</si>
  <si>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</si>
  <si>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</si>
  <si>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</si>
  <si>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</si>
  <si>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</si>
  <si>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</si>
  <si>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</si>
  <si>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</si>
  <si>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</si>
  <si>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</si>
  <si>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</si>
  <si>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</si>
  <si>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</si>
  <si>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</si>
  <si>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</si>
  <si>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</si>
  <si>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</si>
  <si>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</si>
  <si>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</si>
  <si>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</si>
  <si>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</si>
  <si>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</si>
  <si>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</si>
  <si>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</si>
  <si>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</si>
  <si>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</si>
  <si>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</si>
  <si>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</si>
  <si>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</si>
  <si>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</si>
  <si>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</si>
  <si>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</si>
  <si>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</si>
  <si>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</si>
  <si>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</si>
  <si>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</si>
  <si>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</si>
  <si>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</si>
  <si>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</si>
  <si>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</si>
  <si>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</si>
  <si>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</si>
  <si>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</si>
  <si>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</si>
  <si>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</si>
  <si>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</si>
  <si>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</si>
  <si>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</si>
  <si>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</si>
  <si>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</si>
  <si>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</si>
  <si>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</si>
  <si>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</si>
  <si>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</si>
  <si>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</si>
  <si>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</si>
  <si>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</si>
  <si>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</si>
  <si>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</si>
  <si>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</si>
  <si>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</si>
  <si>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</si>
  <si>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</si>
  <si>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</si>
  <si>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</si>
  <si>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</si>
  <si>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</si>
  <si>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</si>
  <si>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</si>
  <si>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</si>
  <si>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</si>
  <si>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</si>
  <si>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</si>
  <si>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</si>
  <si>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</si>
  <si>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</si>
  <si>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</si>
  <si>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</si>
  <si>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</si>
  <si>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</si>
  <si>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</si>
  <si>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</si>
  <si>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</si>
  <si>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</si>
  <si>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</si>
  <si>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</si>
  <si>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</si>
  <si>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</si>
  <si>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</si>
  <si>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</si>
  <si>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</si>
  <si>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</si>
  <si>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</si>
  <si>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</si>
  <si>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</si>
  <si>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</si>
  <si>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</si>
  <si>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</si>
  <si>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</si>
  <si>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</si>
  <si>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</si>
  <si>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</si>
  <si>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</si>
  <si>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</si>
  <si>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</si>
  <si>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</si>
  <si>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</si>
  <si>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</si>
  <si>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</si>
  <si>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</si>
  <si>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</si>
  <si>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</si>
  <si>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</si>
  <si>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</si>
  <si>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</si>
  <si>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</si>
  <si>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</si>
  <si>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</si>
  <si>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</si>
  <si>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</si>
  <si>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</si>
  <si>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</si>
  <si>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</si>
  <si>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</si>
  <si>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</si>
  <si>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</si>
  <si>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</si>
  <si>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</si>
  <si>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</si>
  <si>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</si>
  <si>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</si>
  <si>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</si>
  <si>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</si>
  <si>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</si>
  <si>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</si>
  <si>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</si>
  <si>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</si>
  <si>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</si>
  <si>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</si>
  <si>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</si>
  <si>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</si>
  <si>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</si>
  <si>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</si>
  <si>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</si>
  <si>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</si>
  <si>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</si>
  <si>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</si>
  <si>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</si>
  <si>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</si>
  <si>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</si>
  <si>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</si>
  <si>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</si>
  <si>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</si>
  <si>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</si>
  <si>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</si>
  <si>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</si>
  <si>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</si>
  <si>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</si>
  <si>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</si>
  <si>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</si>
  <si>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</si>
  <si>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</si>
  <si>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</si>
  <si>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</si>
  <si>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</si>
  <si>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</si>
  <si>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</si>
  <si>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</si>
  <si>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</si>
  <si>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</si>
  <si>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</si>
  <si>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</si>
  <si>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</si>
  <si>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</si>
  <si>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</si>
  <si>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</si>
  <si>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</si>
  <si>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</si>
  <si>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</si>
  <si>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</si>
  <si>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</si>
  <si>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</si>
  <si>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</si>
  <si>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</si>
  <si>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</si>
  <si>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</si>
  <si>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</si>
  <si>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</si>
  <si>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</si>
  <si>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</si>
  <si>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</si>
  <si>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</si>
  <si>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</si>
  <si>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</si>
  <si>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</si>
  <si>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</si>
  <si>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</si>
  <si>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</si>
  <si>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</si>
  <si>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</si>
  <si>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</si>
  <si>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</si>
  <si>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</si>
  <si>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</si>
  <si>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</si>
  <si>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</si>
  <si>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</si>
  <si>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</si>
  <si>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</si>
  <si>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</si>
  <si>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</si>
  <si>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</si>
  <si>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</si>
  <si>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</si>
  <si>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</si>
  <si>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</si>
  <si>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</si>
  <si>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</si>
  <si>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</si>
  <si>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</si>
  <si>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</si>
  <si>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</si>
  <si>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</si>
  <si>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</si>
  <si>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</si>
  <si>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</si>
  <si>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</si>
  <si>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</si>
  <si>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</si>
  <si>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</si>
  <si>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</si>
  <si>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</si>
  <si>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</si>
  <si>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</si>
  <si>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</si>
  <si>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</si>
  <si>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</si>
  <si>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</si>
  <si>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</si>
  <si>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</si>
  <si>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</si>
  <si>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</si>
  <si>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</si>
  <si>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</si>
  <si>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</si>
  <si>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</si>
  <si>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</si>
  <si>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</si>
  <si>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</si>
  <si>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</si>
  <si>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</si>
  <si>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</si>
  <si>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</si>
  <si>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</si>
  <si>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</si>
  <si>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</si>
  <si>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</si>
  <si>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</si>
  <si>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</si>
  <si>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</si>
  <si>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</si>
  <si>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</si>
  <si>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</si>
  <si>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</si>
  <si>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</si>
  <si>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</si>
  <si>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</si>
  <si>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</si>
  <si>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</si>
  <si>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</si>
  <si>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</si>
  <si>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</si>
  <si>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</si>
  <si>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</si>
  <si>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</si>
  <si>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</si>
  <si>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</si>
  <si>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</si>
  <si>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</si>
  <si>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</si>
  <si>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</si>
  <si>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</si>
  <si>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</si>
  <si>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</si>
  <si>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</si>
  <si>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</si>
  <si>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</si>
  <si>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</si>
  <si>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</si>
  <si>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</si>
  <si>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</si>
  <si>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</si>
  <si>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</si>
  <si>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</si>
  <si>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</si>
  <si>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</si>
  <si>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</si>
  <si>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</si>
  <si>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</si>
  <si>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</si>
  <si>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</si>
  <si>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</si>
  <si>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</si>
  <si>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</si>
  <si>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</si>
  <si>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</si>
  <si>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</si>
  <si>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</si>
  <si>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</si>
  <si>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</si>
  <si>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</si>
  <si>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</si>
  <si>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</si>
  <si>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</si>
  <si>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</si>
  <si>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</si>
  <si>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</si>
  <si>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</si>
  <si>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</si>
  <si>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</si>
  <si>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</si>
  <si>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</si>
  <si>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</si>
  <si>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</si>
  <si>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</si>
  <si>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</si>
  <si>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</si>
  <si>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</si>
  <si>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</si>
  <si>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</si>
  <si>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</si>
  <si>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</si>
  <si>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</si>
  <si>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</si>
  <si>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</si>
  <si>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</si>
  <si>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</si>
  <si>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</si>
  <si>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</si>
  <si>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</si>
  <si>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</si>
  <si>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</si>
  <si>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</si>
  <si>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</si>
  <si>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</si>
  <si>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</si>
  <si>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</si>
  <si>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</si>
  <si>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</si>
  <si>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</si>
  <si>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</si>
  <si>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</si>
  <si>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</si>
  <si>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</si>
  <si>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</si>
  <si>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</si>
  <si>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</si>
  <si>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</si>
  <si>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</si>
  <si>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</si>
  <si>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</si>
  <si>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</si>
  <si>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</si>
  <si>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</si>
  <si>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</si>
  <si>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</si>
  <si>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</si>
  <si>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</si>
  <si>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</si>
  <si>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</si>
  <si>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</si>
  <si>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</si>
  <si>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</si>
  <si>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</si>
  <si>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</si>
  <si>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</si>
  <si>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</si>
  <si>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</si>
  <si>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</si>
  <si>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</si>
  <si>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</si>
  <si>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</si>
  <si>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</si>
  <si>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</si>
  <si>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</si>
  <si>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</si>
  <si>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</si>
  <si>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</si>
  <si>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</si>
  <si>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</si>
  <si>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</si>
  <si>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</si>
  <si>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</si>
  <si>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</si>
  <si>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</si>
  <si>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</si>
  <si>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</si>
  <si>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</si>
  <si>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</si>
  <si>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</si>
  <si>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</si>
  <si>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</si>
  <si>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</si>
  <si>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</si>
  <si>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</si>
  <si>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</si>
  <si>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</si>
  <si>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</si>
  <si>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</si>
  <si>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</si>
  <si>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</si>
  <si>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</si>
  <si>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</si>
  <si>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</si>
  <si>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</si>
  <si>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</si>
  <si>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</si>
  <si>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</si>
  <si>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</si>
  <si>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</si>
  <si>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</si>
  <si>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</si>
  <si>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</si>
  <si>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</si>
  <si>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</si>
  <si>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</si>
  <si>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</si>
  <si>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</si>
  <si>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</si>
  <si>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</si>
  <si>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</si>
  <si>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</si>
  <si>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</si>
  <si>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</si>
  <si>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</si>
  <si>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</si>
  <si>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</si>
  <si>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</si>
  <si>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</si>
  <si>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</si>
  <si>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</si>
  <si>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</si>
  <si>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</si>
  <si>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</si>
  <si>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</si>
  <si>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</si>
  <si>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</si>
  <si>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</si>
  <si>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</si>
  <si>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</si>
  <si>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</si>
  <si>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</si>
  <si>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</si>
  <si>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</si>
  <si>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</si>
  <si>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</si>
  <si>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</si>
  <si>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</si>
  <si>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</si>
  <si>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</si>
  <si>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</si>
  <si>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</si>
  <si>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</si>
  <si>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</si>
  <si>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</si>
  <si>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</si>
  <si>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</si>
  <si>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</si>
  <si>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</si>
  <si>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</si>
  <si>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</si>
  <si>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</si>
  <si>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</si>
  <si>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</si>
  <si>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</si>
  <si>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</si>
  <si>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</si>
  <si>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</si>
  <si>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</si>
  <si>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</si>
  <si>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</si>
  <si>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</si>
  <si>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</si>
  <si>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</si>
  <si>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</si>
  <si>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</si>
  <si>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</si>
  <si>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</si>
  <si>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</si>
  <si>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</si>
  <si>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</si>
  <si>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</si>
  <si>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</si>
  <si>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</si>
  <si>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</si>
  <si>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</si>
  <si>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</si>
  <si>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</si>
  <si>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</si>
  <si>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</si>
  <si>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</si>
  <si>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</si>
  <si>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</si>
  <si>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</si>
  <si>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</si>
  <si>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</si>
  <si>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</si>
  <si>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</si>
  <si>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</si>
  <si>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</si>
  <si>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</si>
  <si>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</si>
  <si>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</si>
  <si>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</si>
  <si>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</si>
  <si>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</si>
  <si>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</si>
  <si>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</si>
  <si>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</si>
  <si>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</si>
  <si>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</si>
  <si>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</si>
  <si>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</si>
  <si>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</si>
  <si>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</si>
  <si>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</si>
  <si>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</si>
  <si>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</si>
  <si>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</si>
  <si>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</si>
  <si>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</si>
  <si>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</si>
  <si>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</si>
  <si>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</si>
  <si>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</si>
  <si>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</si>
  <si>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</si>
  <si>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</si>
  <si>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</si>
  <si>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</si>
  <si>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</si>
  <si>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</si>
  <si>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</si>
  <si>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</si>
  <si>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</si>
  <si>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</si>
  <si>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</si>
  <si>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</si>
  <si>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</si>
  <si>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</si>
  <si>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</si>
  <si>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</si>
  <si>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</si>
  <si>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</si>
  <si>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</si>
  <si>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</si>
  <si>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</si>
  <si>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</si>
  <si>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</si>
  <si>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</si>
  <si>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</si>
  <si>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</si>
  <si>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</si>
  <si>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</si>
  <si>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</si>
  <si>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</si>
  <si>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</si>
  <si>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</si>
  <si>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</si>
  <si>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</si>
  <si>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</si>
  <si>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</si>
  <si>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</si>
  <si>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</si>
  <si>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</si>
  <si>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</si>
  <si>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</si>
  <si>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</si>
  <si>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</si>
  <si>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</si>
  <si>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</si>
  <si>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</si>
  <si>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</si>
  <si>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</si>
  <si>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</si>
  <si>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</si>
  <si>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</si>
  <si>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</si>
  <si>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</si>
  <si>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</si>
  <si>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</si>
  <si>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</si>
  <si>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</si>
  <si>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</si>
  <si>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</si>
  <si>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</si>
  <si>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</si>
  <si>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</si>
  <si>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</si>
  <si>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</si>
  <si>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</si>
  <si>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</si>
  <si>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</si>
  <si>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</si>
  <si>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</si>
  <si>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</si>
  <si>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</si>
  <si>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</si>
  <si>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</si>
  <si>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</si>
  <si>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</si>
  <si>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</si>
  <si>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</si>
  <si>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</si>
  <si>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</si>
  <si>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</si>
  <si>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</si>
  <si>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</si>
  <si>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</si>
  <si>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</si>
  <si>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</si>
  <si>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</si>
  <si>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</si>
  <si>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</si>
  <si>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</si>
  <si>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</si>
  <si>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</si>
  <si>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</si>
  <si>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</si>
  <si>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</si>
  <si>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</si>
  <si>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</si>
  <si>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</si>
  <si>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</si>
  <si>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</si>
  <si>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</si>
  <si>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</si>
  <si>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</si>
  <si>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</si>
  <si>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</si>
  <si>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</si>
  <si>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</si>
  <si>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</si>
  <si>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</si>
  <si>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</si>
  <si>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</si>
  <si>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</si>
  <si>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</si>
  <si>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</si>
  <si>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</si>
  <si>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</si>
  <si>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</si>
  <si>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</si>
  <si>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</si>
  <si>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</si>
  <si>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</si>
  <si>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</si>
  <si>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</si>
  <si>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</si>
  <si>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</si>
  <si>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</si>
  <si>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</si>
  <si>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</si>
  <si>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</si>
  <si>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</si>
  <si>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</si>
  <si>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</si>
  <si>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</si>
  <si>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</si>
  <si>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</si>
  <si>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</si>
  <si>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</si>
  <si>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</si>
  <si>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</si>
  <si>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</si>
  <si>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</si>
  <si>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</si>
  <si>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</si>
  <si>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</si>
  <si>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</si>
  <si>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</si>
  <si>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</si>
  <si>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</si>
  <si>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</si>
  <si>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</si>
  <si>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</si>
  <si>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</si>
  <si>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</si>
  <si>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</si>
  <si>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</si>
  <si>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</si>
  <si>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</si>
  <si>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</si>
  <si>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</si>
  <si>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</si>
  <si>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</si>
  <si>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</si>
  <si>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</si>
  <si>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</si>
  <si>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</si>
  <si>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</si>
  <si>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</si>
  <si>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</si>
  <si>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</si>
  <si>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</si>
  <si>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</si>
  <si>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</si>
  <si>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</si>
  <si>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</si>
  <si>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</si>
  <si>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</si>
  <si>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</si>
  <si>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</si>
  <si>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</si>
  <si>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</si>
  <si>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</si>
  <si>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</si>
  <si>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</si>
  <si>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</si>
  <si>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</si>
  <si>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</si>
  <si>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</si>
  <si>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</si>
  <si>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</si>
  <si>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</si>
  <si>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</si>
  <si>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</si>
  <si>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</si>
  <si>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</si>
  <si>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</si>
  <si>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</si>
  <si>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</si>
  <si>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</si>
  <si>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</si>
  <si>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</si>
  <si>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</si>
  <si>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</si>
  <si>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</si>
  <si>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</si>
  <si>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</si>
  <si>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</si>
  <si>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</si>
  <si>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</si>
  <si>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</si>
  <si>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</si>
  <si>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</si>
  <si>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</si>
  <si>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</si>
  <si>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</si>
  <si>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</si>
  <si>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</si>
  <si>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</si>
  <si>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</si>
  <si>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</si>
  <si>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</si>
  <si>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</si>
  <si>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</si>
  <si>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</si>
  <si>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</si>
  <si>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</si>
  <si>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</si>
  <si>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</si>
  <si>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</si>
  <si>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</si>
  <si>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</si>
  <si>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</si>
  <si>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</si>
  <si>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</si>
  <si>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</si>
  <si>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</si>
  <si>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</si>
  <si>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</si>
  <si>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</si>
  <si>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</si>
  <si>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</si>
  <si>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</si>
  <si>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</si>
  <si>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</si>
  <si>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</si>
  <si>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</si>
  <si>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</si>
  <si>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</si>
  <si>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</si>
  <si>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</si>
  <si>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</si>
  <si>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</si>
  <si>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</si>
  <si>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</si>
  <si>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</si>
  <si>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</si>
  <si>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</si>
  <si>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</si>
  <si>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</si>
  <si>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</si>
  <si>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</si>
  <si>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</si>
  <si>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</si>
  <si>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</si>
  <si>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</si>
  <si>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</si>
  <si>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</si>
  <si>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</si>
  <si>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</si>
  <si>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</si>
  <si>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</si>
  <si>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</si>
  <si>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</si>
  <si>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</si>
  <si>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</si>
  <si>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</si>
  <si>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</si>
  <si>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</si>
  <si>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</si>
  <si>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</si>
  <si>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</si>
  <si>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</si>
  <si>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</si>
  <si>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</si>
  <si>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</si>
  <si>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</si>
  <si>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</si>
  <si>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</si>
  <si>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</si>
  <si>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</si>
  <si>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</si>
  <si>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</si>
  <si>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</si>
  <si>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</si>
  <si>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</si>
  <si>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</si>
  <si>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</si>
  <si>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</si>
  <si>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</si>
  <si>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</si>
  <si>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</si>
  <si>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</si>
  <si>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</si>
  <si>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</si>
  <si>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</si>
  <si>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</si>
  <si>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</si>
  <si>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</si>
  <si>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</si>
  <si>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</si>
  <si>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</si>
  <si>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</si>
  <si>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</si>
  <si>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</si>
  <si>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</si>
  <si>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</si>
  <si>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</si>
  <si>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</si>
  <si>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</si>
  <si>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</si>
  <si>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</si>
  <si>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</si>
  <si>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</si>
  <si>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</si>
  <si>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</si>
  <si>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</si>
  <si>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</si>
  <si>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</si>
  <si>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</si>
  <si>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</si>
  <si>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</si>
  <si>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</si>
  <si>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</si>
  <si>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</si>
  <si>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</si>
  <si>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</si>
  <si>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</si>
  <si>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</si>
  <si>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</si>
  <si>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</si>
  <si>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</si>
  <si>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</si>
  <si>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</si>
  <si>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</si>
  <si>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</si>
  <si>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</si>
  <si>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</si>
  <si>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</si>
  <si>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</si>
  <si>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</si>
  <si>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</si>
  <si>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</si>
  <si>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</si>
  <si>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</si>
  <si>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</si>
  <si>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</si>
  <si>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</si>
  <si>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</si>
  <si>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</si>
  <si>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</si>
  <si>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</si>
  <si>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</si>
  <si>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</si>
  <si>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</si>
  <si>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</si>
  <si>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</si>
  <si>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</si>
  <si>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</si>
  <si>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</si>
  <si>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</si>
  <si>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</si>
  <si>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</si>
  <si>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</si>
  <si>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</si>
  <si>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</si>
  <si>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</si>
  <si>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</si>
  <si>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</si>
  <si>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</si>
  <si>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</si>
  <si>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</si>
  <si>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</si>
  <si>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</si>
  <si>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</si>
  <si>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</si>
  <si>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</si>
  <si>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</si>
  <si>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</si>
  <si>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</si>
  <si>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</si>
  <si>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</si>
  <si>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</si>
  <si>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</si>
  <si>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</si>
  <si>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</si>
  <si>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</si>
  <si>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</si>
  <si>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</si>
  <si>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</si>
  <si>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</si>
  <si>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</si>
  <si>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</si>
  <si>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</si>
  <si>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</si>
  <si>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</si>
  <si>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</si>
  <si>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</si>
  <si>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</si>
  <si>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</si>
  <si>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</si>
  <si>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</si>
  <si>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</si>
  <si>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</si>
  <si>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</si>
  <si>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</si>
  <si>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</si>
  <si>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</si>
  <si>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</si>
  <si>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</si>
  <si>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</si>
  <si>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</si>
  <si>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</si>
  <si>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</si>
  <si>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</si>
  <si>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</si>
  <si>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</si>
  <si>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</si>
  <si>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</si>
  <si>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</si>
  <si>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</si>
  <si>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</si>
  <si>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</si>
  <si>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</si>
  <si>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</si>
  <si>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</si>
  <si>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</si>
  <si>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</si>
  <si>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</si>
  <si>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</si>
  <si>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</si>
  <si>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</si>
  <si>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</si>
  <si>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</si>
  <si>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</si>
  <si>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</si>
  <si>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</si>
  <si>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</si>
  <si>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</si>
  <si>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</si>
  <si>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</si>
  <si>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</si>
  <si>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</si>
  <si>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</si>
  <si>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</si>
  <si>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</si>
  <si>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</si>
  <si>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</si>
  <si>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</si>
  <si>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</si>
  <si>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</si>
  <si>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</si>
  <si>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</si>
  <si>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</si>
  <si>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</si>
  <si>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</si>
  <si>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</si>
  <si>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</si>
  <si>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</si>
  <si>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</si>
  <si>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</si>
  <si>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</si>
  <si>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</si>
  <si>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</si>
  <si>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</si>
  <si>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</si>
  <si>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</si>
  <si>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</si>
  <si>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</si>
  <si>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</si>
  <si>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</si>
  <si>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</si>
  <si>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</si>
  <si>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</si>
  <si>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</si>
  <si>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</si>
  <si>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</si>
  <si>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</si>
  <si>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</si>
  <si>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</si>
  <si>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</si>
  <si>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</si>
  <si>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</si>
  <si>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</si>
  <si>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</si>
  <si>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</si>
  <si>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</si>
  <si>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</si>
  <si>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</si>
  <si>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</si>
  <si>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</si>
  <si>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</si>
  <si>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</si>
  <si>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</si>
  <si>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</si>
  <si>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</si>
  <si>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</si>
  <si>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</si>
  <si>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</si>
  <si>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</si>
  <si>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</si>
  <si>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</si>
  <si>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</si>
  <si>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</si>
  <si>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</si>
  <si>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</si>
  <si>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</si>
  <si>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</si>
  <si>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</si>
  <si>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</si>
  <si>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</si>
  <si>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</si>
  <si>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</si>
  <si>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</si>
  <si>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</si>
  <si>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</si>
  <si>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</si>
  <si>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</si>
  <si>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</si>
  <si>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</si>
  <si>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</si>
  <si>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</si>
  <si>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</si>
  <si>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</si>
  <si>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</si>
  <si>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</si>
  <si>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</si>
  <si>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</si>
  <si>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</si>
  <si>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</si>
  <si>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</si>
  <si>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</si>
  <si>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</si>
  <si>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</si>
  <si>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</si>
  <si>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</si>
  <si>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</si>
  <si>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</si>
  <si>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</si>
  <si>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</si>
  <si>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</si>
  <si>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</si>
  <si>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</si>
  <si>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</si>
  <si>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</si>
  <si>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</si>
  <si>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</si>
  <si>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</si>
  <si>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</si>
  <si>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</si>
  <si>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</si>
  <si>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</si>
  <si>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</si>
  <si>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</si>
  <si>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</si>
  <si>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</si>
  <si>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</si>
  <si>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</si>
  <si>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</si>
  <si>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</si>
  <si>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</si>
  <si>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</si>
  <si>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</si>
  <si>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</si>
  <si>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</si>
  <si>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</si>
  <si>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</si>
  <si>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</si>
  <si>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</si>
  <si>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</si>
  <si>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</si>
  <si>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</si>
  <si>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</si>
  <si>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</si>
  <si>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</si>
  <si>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</si>
  <si>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</si>
  <si>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</si>
  <si>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</si>
  <si>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</si>
  <si>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</si>
  <si>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</si>
  <si>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</si>
  <si>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</si>
  <si>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</si>
  <si>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</si>
  <si>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</si>
  <si>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</si>
  <si>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</si>
  <si>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</si>
  <si>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</si>
  <si>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</si>
  <si>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</si>
  <si>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</si>
  <si>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</si>
  <si>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</si>
  <si>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</si>
  <si>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</si>
  <si>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</si>
  <si>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</si>
  <si>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</si>
  <si>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</si>
  <si>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</si>
  <si>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</si>
  <si>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</si>
  <si>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</si>
  <si>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</si>
  <si>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</si>
  <si>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</si>
  <si>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</si>
  <si>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</si>
  <si>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</si>
  <si>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</si>
  <si>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</si>
  <si>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</si>
  <si>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</si>
  <si>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</si>
  <si>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</si>
  <si>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</si>
  <si>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</si>
  <si>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</si>
  <si>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</si>
  <si>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</si>
  <si>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</si>
  <si>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</si>
  <si>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</si>
  <si>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</si>
  <si>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</si>
  <si>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</si>
  <si>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</si>
  <si>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</si>
  <si>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</si>
  <si>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</si>
  <si>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</si>
  <si>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</si>
  <si>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</si>
  <si>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</si>
  <si>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</si>
  <si>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</si>
  <si>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</si>
  <si>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</si>
  <si>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</si>
  <si>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</si>
  <si>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</si>
  <si>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</si>
  <si>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</si>
  <si>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</si>
  <si>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</si>
  <si>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</si>
  <si>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</si>
  <si>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</si>
  <si>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</si>
  <si>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</si>
  <si>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</si>
  <si>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</si>
  <si>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</si>
  <si>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</si>
  <si>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</si>
  <si>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</si>
  <si>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</si>
  <si>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</si>
  <si>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</si>
  <si>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</si>
  <si>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</si>
  <si>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</si>
  <si>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</si>
  <si>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</si>
  <si>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</si>
  <si>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</si>
  <si>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</si>
  <si>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</si>
  <si>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</si>
  <si>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</si>
  <si>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</si>
  <si>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</si>
  <si>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</si>
  <si>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</si>
  <si>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</si>
  <si>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</si>
  <si>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</si>
  <si>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</si>
  <si>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</si>
  <si>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</si>
  <si>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</si>
  <si>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</si>
  <si>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</si>
  <si>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</si>
  <si>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</si>
  <si>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</si>
  <si>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</si>
  <si>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</si>
  <si>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</si>
  <si>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</si>
  <si>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</si>
  <si>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</si>
  <si>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</si>
  <si>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</si>
  <si>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</si>
  <si>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</si>
  <si>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</si>
  <si>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</si>
  <si>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</si>
  <si>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</si>
  <si>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</si>
  <si>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</si>
  <si>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</si>
  <si>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</si>
  <si>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</si>
  <si>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</si>
  <si>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</si>
  <si>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</si>
  <si>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</si>
  <si>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</si>
  <si>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</si>
  <si>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</si>
  <si>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</si>
  <si>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</si>
  <si>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</si>
  <si>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</si>
  <si>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</si>
  <si>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</si>
  <si>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</si>
  <si>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</si>
  <si>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</si>
  <si>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</si>
  <si>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</si>
  <si>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</si>
  <si>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</si>
  <si>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</si>
  <si>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</si>
  <si>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</si>
  <si>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</si>
  <si>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</si>
  <si>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</si>
  <si>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</si>
  <si>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</si>
  <si>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</si>
  <si>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</si>
  <si>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</si>
  <si>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</si>
  <si>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</si>
  <si>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</si>
  <si>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</si>
  <si>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</si>
  <si>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</si>
  <si>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</si>
  <si>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</si>
  <si>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</si>
  <si>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</si>
  <si>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</si>
  <si>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</si>
  <si>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</si>
  <si>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</si>
  <si>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</si>
  <si>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</si>
  <si>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</si>
  <si>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</si>
  <si>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</si>
  <si>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</si>
  <si>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</si>
  <si>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</si>
  <si>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</si>
  <si>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</si>
  <si>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</si>
  <si>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</si>
  <si>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</si>
  <si>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</si>
  <si>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</si>
  <si>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</si>
  <si>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</si>
  <si>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</si>
  <si>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</si>
  <si>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</si>
  <si>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</si>
  <si>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</si>
  <si>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</si>
  <si>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</si>
  <si>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</si>
  <si>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</si>
  <si>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</si>
  <si>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</si>
  <si>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</si>
  <si>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</si>
  <si>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</si>
  <si>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</si>
  <si>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</si>
  <si>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</si>
  <si>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</si>
  <si>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</si>
  <si>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</si>
  <si>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</si>
  <si>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</si>
  <si>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</si>
  <si>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</si>
  <si>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</si>
  <si>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</si>
  <si>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</si>
  <si>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</si>
  <si>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</si>
  <si>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</si>
  <si>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</si>
  <si>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</si>
  <si>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</si>
  <si>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</si>
  <si>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</si>
  <si>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</si>
  <si>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</si>
  <si>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</si>
  <si>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</si>
  <si>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</si>
  <si>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</si>
  <si>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</si>
  <si>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</si>
  <si>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</si>
  <si>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</si>
  <si>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</si>
  <si>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</si>
  <si>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</si>
  <si>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</si>
  <si>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</si>
  <si>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</si>
  <si>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</si>
  <si>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</si>
  <si>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</si>
  <si>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</si>
  <si>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</si>
  <si>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</si>
  <si>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</si>
  <si>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</si>
  <si>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</si>
  <si>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</si>
  <si>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</si>
  <si>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</si>
  <si>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</si>
  <si>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</si>
  <si>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</si>
  <si>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</si>
  <si>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</si>
  <si>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</si>
  <si>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</si>
  <si>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</si>
  <si>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</si>
  <si>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</si>
  <si>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</si>
  <si>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</si>
  <si>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</si>
  <si>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</si>
  <si>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</si>
  <si>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</si>
  <si>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</si>
  <si>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</si>
  <si>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</si>
  <si>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</si>
  <si>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</si>
  <si>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</si>
  <si>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</si>
  <si>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</si>
  <si>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</si>
  <si>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</si>
  <si>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</si>
  <si>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</si>
  <si>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</si>
  <si>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</si>
  <si>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</si>
  <si>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</si>
  <si>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</si>
  <si>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</si>
  <si>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</si>
  <si>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</si>
  <si>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</si>
  <si>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</si>
  <si>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</si>
  <si>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</si>
  <si>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</si>
  <si>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</si>
  <si>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</si>
  <si>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</si>
  <si>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</si>
  <si>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</si>
  <si>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</si>
  <si>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</si>
  <si>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</si>
  <si>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</si>
  <si>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</si>
  <si>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</si>
  <si>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</si>
  <si>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</si>
  <si>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</si>
  <si>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</si>
  <si>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</si>
  <si>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</si>
  <si>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</si>
  <si>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</si>
  <si>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</si>
  <si>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</si>
  <si>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</si>
  <si>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</si>
  <si>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</si>
  <si>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</si>
  <si>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</si>
  <si>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</si>
  <si>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</si>
  <si>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</si>
  <si>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</si>
  <si>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</si>
  <si>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</si>
  <si>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</si>
  <si>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</si>
  <si>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</si>
  <si>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</si>
  <si>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</si>
  <si>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</si>
  <si>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</si>
  <si>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</si>
  <si>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</si>
  <si>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</si>
  <si>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</si>
  <si>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</si>
  <si>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</si>
  <si>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</si>
  <si>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</si>
  <si>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</si>
  <si>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</si>
  <si>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</si>
  <si>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</si>
  <si>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</si>
  <si>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</si>
  <si>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</si>
  <si>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</si>
  <si>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</si>
  <si>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</si>
  <si>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</si>
  <si>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</si>
  <si>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</si>
  <si>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</si>
  <si>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</si>
  <si>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</si>
  <si>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</si>
  <si>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</si>
  <si>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</si>
  <si>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</si>
  <si>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</si>
  <si>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</si>
  <si>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</si>
  <si>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</si>
  <si>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</si>
  <si>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</si>
  <si>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</si>
  <si>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</si>
  <si>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</si>
  <si>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</si>
  <si>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</si>
  <si>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</si>
  <si>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</si>
  <si>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</si>
  <si>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</si>
  <si>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</si>
  <si>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</si>
  <si>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</si>
  <si>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</si>
  <si>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</si>
  <si>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</si>
  <si>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</si>
  <si>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</si>
  <si>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</si>
  <si>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</si>
  <si>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</si>
  <si>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</si>
  <si>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</si>
  <si>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</si>
  <si>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</si>
  <si>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</si>
  <si>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</si>
  <si>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</si>
  <si>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</si>
  <si>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</si>
  <si>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</si>
  <si>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</si>
  <si>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</si>
  <si>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</si>
  <si>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</si>
  <si>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</si>
  <si>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</si>
  <si>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</si>
  <si>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</si>
  <si>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</si>
  <si>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</si>
  <si>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</si>
  <si>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</si>
  <si>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</si>
  <si>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</si>
  <si>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</si>
  <si>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</si>
  <si>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</si>
  <si>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</si>
  <si>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</si>
  <si>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</si>
  <si>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</si>
  <si>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</si>
  <si>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</si>
  <si>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</si>
  <si>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</si>
  <si>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</si>
  <si>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</si>
  <si>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</si>
  <si>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</si>
  <si>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</si>
  <si>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</si>
  <si>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</si>
  <si>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</si>
  <si>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</si>
  <si>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</si>
  <si>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</si>
  <si>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</si>
  <si>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</si>
  <si>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</si>
  <si>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</si>
  <si>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</si>
  <si>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</si>
  <si>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</si>
  <si>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</si>
  <si>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</si>
  <si>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</si>
  <si>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</si>
  <si>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</si>
  <si>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</si>
  <si>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</si>
  <si>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</si>
  <si>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</si>
  <si>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</si>
  <si>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</si>
  <si>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</si>
  <si>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</si>
  <si>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</si>
  <si>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</si>
  <si>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</si>
  <si>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</si>
  <si>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</si>
  <si>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</si>
  <si>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</si>
  <si>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</si>
  <si>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</si>
  <si>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</si>
  <si>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</si>
  <si>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</si>
  <si>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</si>
  <si>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</si>
  <si>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</si>
  <si>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</si>
  <si>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</si>
  <si>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</si>
  <si>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</si>
  <si>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</si>
  <si>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</si>
  <si>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</si>
  <si>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</si>
  <si>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</si>
  <si>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</si>
  <si>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</si>
  <si>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</si>
  <si>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</si>
  <si>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</si>
  <si>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</si>
  <si>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</si>
  <si>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</si>
  <si>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</si>
  <si>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</si>
  <si>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</si>
  <si>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</si>
  <si>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</si>
  <si>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</si>
  <si>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</si>
  <si>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</si>
  <si>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</si>
  <si>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</si>
  <si>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</si>
  <si>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</si>
  <si>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</si>
  <si>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</si>
  <si>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</si>
  <si>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</si>
  <si>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</si>
  <si>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</si>
  <si>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</si>
  <si>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</si>
  <si>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</si>
  <si>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</si>
  <si>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</si>
  <si>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</si>
  <si>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</si>
  <si>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</si>
  <si>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</si>
  <si>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</si>
  <si>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</si>
  <si>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</si>
  <si>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</si>
  <si>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</si>
  <si>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</si>
  <si>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</si>
  <si>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</si>
  <si>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</si>
  <si>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</si>
  <si>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</si>
  <si>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</si>
  <si>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</si>
  <si>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</si>
  <si>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</si>
  <si>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</si>
  <si>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</si>
  <si>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</si>
  <si>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</si>
  <si>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</si>
  <si>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</si>
  <si>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</si>
  <si>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</si>
  <si>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</si>
  <si>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</si>
  <si>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</si>
  <si>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</si>
  <si>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</si>
  <si>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</si>
  <si>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</si>
  <si>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</si>
  <si>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</si>
  <si>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</si>
  <si>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</si>
  <si>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</si>
  <si>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</si>
  <si>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</si>
  <si>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</si>
  <si>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</si>
  <si>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</si>
  <si>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</si>
  <si>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</si>
  <si>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</si>
  <si>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</si>
  <si>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</si>
  <si>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</si>
  <si>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</si>
  <si>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</si>
  <si>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</si>
  <si>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</si>
  <si>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</si>
  <si>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</si>
  <si>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</si>
  <si>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</si>
  <si>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</si>
  <si>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</si>
  <si>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</si>
  <si>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</si>
  <si>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</si>
  <si>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</si>
  <si>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</si>
  <si>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</si>
  <si>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</si>
  <si>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</si>
  <si>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</si>
  <si>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</si>
  <si>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</si>
  <si>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</si>
  <si>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</si>
  <si>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</si>
  <si>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</si>
  <si>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</si>
  <si>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</si>
  <si>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</si>
  <si>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</si>
  <si>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</si>
  <si>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</si>
  <si>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</si>
  <si>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</si>
  <si>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</si>
  <si>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</si>
  <si>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</si>
  <si>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</si>
  <si>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</si>
  <si>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</si>
  <si>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</si>
  <si>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</si>
  <si>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</si>
  <si>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</si>
  <si>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</si>
  <si>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</si>
  <si>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</si>
  <si>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</si>
  <si>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</si>
  <si>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</si>
  <si>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</si>
  <si>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</si>
  <si>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</si>
  <si>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</si>
  <si>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</si>
  <si>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</si>
  <si>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</si>
  <si>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</si>
  <si>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</si>
  <si>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</si>
  <si>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</si>
  <si>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</si>
  <si>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</si>
  <si>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</si>
  <si>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</si>
  <si>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</si>
  <si>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</si>
  <si>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</si>
  <si>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</si>
  <si>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</si>
  <si>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</si>
  <si>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</si>
  <si>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</si>
  <si>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</si>
  <si>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</si>
  <si>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</si>
  <si>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</si>
  <si>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</si>
  <si>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</si>
  <si>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</si>
  <si>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</si>
  <si>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</si>
  <si>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</si>
  <si>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</si>
  <si>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</si>
  <si>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</si>
  <si>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</si>
  <si>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</si>
  <si>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</si>
  <si>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</si>
  <si>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</si>
  <si>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</si>
  <si>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</si>
  <si>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</si>
  <si>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</si>
  <si>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</si>
  <si>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</si>
  <si>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</si>
  <si>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</si>
  <si>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</si>
  <si>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</si>
  <si>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</si>
  <si>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</si>
  <si>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</si>
  <si>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</si>
  <si>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</si>
  <si>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</si>
  <si>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</si>
  <si>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</si>
  <si>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</si>
  <si>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</si>
  <si>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</si>
  <si>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</si>
  <si>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</si>
  <si>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</si>
  <si>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</si>
  <si>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</si>
  <si>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</si>
  <si>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</si>
  <si>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</si>
  <si>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</si>
  <si>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</si>
  <si>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</si>
  <si>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</si>
  <si>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</si>
  <si>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</si>
  <si>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</si>
  <si>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</si>
  <si>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</si>
  <si>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</si>
  <si>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</si>
  <si>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</si>
  <si>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</si>
  <si>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</si>
  <si>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</si>
  <si>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</si>
  <si>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</si>
  <si>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</si>
  <si>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</si>
  <si>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</si>
  <si>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</si>
  <si>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</si>
  <si>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</si>
  <si>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</si>
  <si>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</si>
  <si>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</si>
  <si>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</si>
  <si>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</si>
  <si>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</si>
  <si>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</si>
  <si>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</si>
  <si>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</si>
  <si>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</si>
  <si>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</si>
  <si>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</si>
  <si>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</si>
  <si>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</si>
  <si>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</si>
  <si>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</si>
  <si>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</si>
  <si>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</si>
  <si>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</si>
  <si>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</si>
  <si>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</si>
  <si>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</si>
  <si>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</si>
  <si>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</si>
  <si>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</si>
  <si>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</si>
  <si>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</si>
  <si>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</si>
  <si>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</si>
  <si>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</si>
  <si>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</si>
  <si>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</si>
  <si>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</si>
  <si>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</si>
  <si>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</si>
  <si>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</si>
  <si>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</si>
  <si>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</si>
  <si>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</si>
  <si>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</si>
  <si>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</si>
  <si>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</si>
  <si>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</si>
  <si>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</si>
  <si>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</si>
  <si>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</si>
  <si>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</si>
  <si>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</si>
  <si>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</si>
  <si>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</si>
  <si>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</si>
  <si>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</si>
  <si>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</si>
  <si>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</si>
  <si>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</si>
  <si>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</si>
  <si>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</si>
  <si>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</si>
  <si>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</si>
  <si>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</si>
  <si>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</si>
  <si>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</si>
  <si>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</si>
  <si>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</si>
  <si>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</si>
  <si>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</si>
  <si>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</si>
  <si>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</si>
  <si>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</si>
  <si>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</si>
  <si>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</si>
  <si>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</si>
  <si>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</si>
  <si>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</si>
  <si>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</si>
  <si>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</si>
  <si>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</si>
  <si>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</si>
  <si>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</si>
  <si>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</si>
  <si>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</si>
  <si>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</si>
  <si>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</si>
  <si>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</si>
  <si>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</si>
  <si>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</si>
  <si>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</si>
  <si>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</si>
  <si>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</si>
  <si>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</si>
  <si>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</si>
  <si>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</si>
  <si>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</si>
  <si>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</si>
  <si>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</si>
  <si>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</si>
  <si>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</si>
  <si>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</si>
  <si>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</si>
  <si>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</si>
  <si>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</si>
  <si>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</si>
  <si>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</si>
  <si>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</si>
  <si>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</si>
  <si>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</si>
  <si>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</si>
  <si>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</si>
  <si>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</si>
  <si>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</si>
  <si>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</si>
  <si>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</si>
  <si>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</si>
  <si>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</si>
  <si>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</si>
  <si>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</si>
  <si>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</si>
  <si>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</si>
  <si>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</si>
  <si>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</si>
  <si>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</si>
  <si>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</si>
  <si>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</si>
  <si>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</si>
  <si>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</si>
  <si>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</si>
  <si>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</si>
  <si>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</si>
  <si>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</si>
  <si>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</si>
  <si>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</si>
  <si>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</si>
  <si>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</si>
  <si>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</si>
  <si>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</si>
  <si>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</si>
  <si>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</si>
  <si>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</si>
  <si>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</si>
  <si>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</si>
  <si>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</si>
  <si>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</si>
  <si>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</si>
  <si>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</si>
  <si>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</si>
  <si>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</si>
  <si>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</si>
  <si>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</si>
  <si>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</si>
  <si>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</si>
  <si>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</si>
  <si>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</si>
  <si>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</si>
  <si>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</si>
  <si>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</si>
  <si>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</si>
  <si>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</si>
  <si>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</si>
  <si>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</si>
  <si>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</si>
  <si>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</si>
  <si>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</si>
  <si>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</si>
  <si>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</si>
  <si>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</si>
  <si>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</si>
  <si>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</si>
  <si>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</si>
  <si>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</si>
  <si>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</si>
  <si>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</si>
  <si>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</si>
  <si>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</si>
  <si>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</si>
  <si>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</si>
  <si>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</si>
  <si>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</si>
  <si>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</si>
  <si>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</si>
  <si>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</si>
  <si>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</si>
  <si>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</si>
  <si>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</si>
  <si>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</si>
  <si>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</si>
  <si>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</si>
  <si>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</si>
  <si>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</si>
  <si>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</si>
  <si>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</si>
  <si>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</si>
  <si>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</si>
  <si>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</si>
  <si>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</si>
  <si>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</si>
  <si>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</si>
  <si>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</si>
  <si>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</si>
  <si>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</si>
  <si>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</si>
  <si>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</si>
  <si>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</si>
  <si>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</si>
  <si>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</si>
  <si>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</si>
  <si>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</si>
  <si>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</si>
  <si>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</si>
  <si>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</si>
  <si>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</si>
  <si>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</si>
  <si>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</si>
  <si>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</si>
  <si>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</si>
  <si>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</si>
  <si>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</si>
  <si>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</si>
  <si>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</si>
  <si>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</si>
  <si>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</si>
  <si>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</si>
  <si>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</si>
  <si>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</si>
  <si>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</si>
  <si>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</si>
  <si>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</si>
  <si>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</si>
  <si>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</si>
  <si>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</si>
  <si>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</si>
  <si>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</si>
  <si>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</si>
  <si>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</si>
  <si>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</si>
  <si>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</si>
  <si>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</si>
  <si>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</si>
  <si>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</si>
  <si>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</si>
  <si>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</si>
  <si>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</si>
  <si>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</si>
  <si>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</si>
  <si>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</si>
  <si>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</si>
  <si>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</si>
  <si>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</si>
  <si>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</si>
  <si>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</si>
  <si>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</si>
  <si>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</si>
  <si>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</si>
  <si>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</si>
  <si>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</si>
  <si>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</si>
  <si>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</si>
  <si>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</si>
  <si>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</si>
  <si>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</si>
  <si>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</si>
  <si>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</si>
  <si>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</si>
  <si>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</si>
  <si>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</si>
  <si>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</si>
  <si>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</si>
  <si>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</si>
  <si>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</si>
  <si>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</si>
  <si>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</si>
  <si>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</si>
  <si>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</si>
  <si>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</si>
  <si>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</si>
  <si>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</si>
  <si>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</si>
  <si>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</si>
  <si>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</si>
  <si>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</si>
  <si>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</si>
  <si>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</si>
  <si>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</si>
  <si>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</si>
  <si>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</si>
  <si>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</si>
  <si>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</si>
  <si>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</si>
  <si>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</si>
  <si>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</si>
  <si>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</si>
  <si>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</si>
  <si>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</si>
  <si>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</si>
  <si>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</si>
  <si>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</si>
  <si>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</si>
  <si>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</si>
  <si>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</si>
  <si>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</si>
  <si>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</si>
  <si>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</si>
  <si>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</si>
  <si>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</si>
  <si>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</si>
  <si>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</si>
  <si>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</si>
  <si>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</si>
  <si>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</si>
  <si>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</si>
  <si>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</si>
  <si>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</si>
  <si>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</si>
  <si>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</si>
  <si>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</si>
  <si>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</si>
  <si>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</si>
  <si>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</si>
  <si>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</si>
  <si>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</si>
  <si>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</si>
  <si>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</si>
  <si>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</si>
  <si>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</si>
  <si>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</si>
  <si>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</si>
  <si>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</si>
  <si>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</si>
  <si>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</si>
  <si>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</si>
  <si>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</si>
  <si>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</si>
  <si>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</si>
  <si>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</si>
  <si>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</si>
  <si>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</si>
  <si>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</si>
  <si>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</si>
  <si>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</si>
  <si>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</si>
  <si>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</si>
  <si>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</si>
  <si>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</si>
  <si>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</si>
  <si>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</si>
  <si>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</si>
  <si>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</si>
  <si>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</si>
  <si>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</si>
  <si>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</si>
  <si>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</si>
  <si>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</si>
  <si>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</si>
  <si>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</si>
  <si>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</si>
  <si>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</si>
  <si>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</si>
  <si>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</si>
  <si>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</si>
  <si>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</si>
  <si>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</si>
  <si>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</si>
  <si>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</si>
  <si>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</si>
  <si>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</si>
  <si>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</si>
  <si>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</si>
  <si>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</si>
  <si>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</si>
  <si>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</si>
  <si>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</si>
  <si>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</si>
  <si>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</si>
  <si>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</si>
  <si>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</si>
  <si>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</si>
  <si>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</si>
  <si>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</si>
  <si>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</si>
  <si>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</si>
  <si>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</si>
  <si>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</si>
  <si>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</si>
  <si>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</si>
  <si>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</si>
  <si>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</si>
  <si>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</si>
  <si>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</si>
  <si>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</si>
  <si>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</si>
  <si>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</si>
  <si>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</si>
  <si>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</si>
  <si>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</si>
  <si>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</si>
  <si>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</si>
  <si>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</si>
  <si>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</si>
  <si>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</si>
  <si>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</si>
  <si>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</si>
  <si>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</si>
  <si>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</si>
  <si>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</si>
  <si>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</si>
  <si>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</si>
  <si>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</si>
  <si>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</si>
  <si>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</si>
  <si>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</si>
  <si>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</si>
  <si>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</si>
  <si>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</si>
  <si>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</si>
  <si>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</si>
  <si>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</si>
  <si>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</si>
  <si>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</si>
  <si>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</si>
  <si>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</si>
  <si>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</si>
  <si>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</si>
  <si>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</si>
  <si>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</si>
  <si>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</si>
  <si>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</si>
  <si>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</si>
  <si>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</si>
  <si>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</si>
  <si>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</si>
  <si>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</si>
  <si>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</si>
  <si>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</si>
  <si>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</si>
  <si>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</si>
  <si>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</si>
  <si>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</si>
  <si>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</si>
  <si>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</si>
  <si>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</si>
  <si>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</si>
  <si>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</si>
  <si>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</si>
  <si>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</si>
  <si>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</si>
  <si>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</si>
  <si>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</si>
  <si>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</si>
  <si>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</si>
  <si>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</si>
  <si>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</si>
  <si>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</si>
  <si>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</si>
  <si>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</si>
  <si>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</si>
  <si>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</si>
  <si>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</si>
  <si>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</si>
  <si>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</si>
  <si>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</si>
  <si>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</si>
  <si>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</si>
  <si>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</si>
  <si>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</si>
  <si>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</si>
  <si>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</si>
  <si>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</si>
  <si>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</si>
  <si>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</si>
  <si>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</si>
  <si>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</si>
  <si>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</si>
  <si>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</si>
  <si>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</si>
  <si>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</si>
  <si>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</si>
  <si>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</si>
  <si>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</si>
  <si>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</si>
  <si>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</si>
  <si>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</si>
  <si>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</si>
  <si>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</si>
  <si>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</si>
  <si>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</si>
  <si>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</si>
  <si>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</si>
  <si>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</si>
  <si>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</si>
  <si>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</si>
  <si>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</si>
  <si>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</si>
  <si>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</si>
  <si>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</si>
  <si>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</si>
  <si>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</si>
  <si>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</si>
  <si>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</si>
  <si>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</si>
  <si>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</si>
  <si>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</si>
  <si>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</si>
  <si>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</si>
  <si>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</si>
  <si>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</si>
  <si>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</si>
  <si>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</si>
  <si>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</si>
  <si>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</si>
  <si>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</si>
  <si>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</si>
  <si>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</si>
  <si>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</si>
  <si>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</si>
  <si>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</si>
  <si>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</si>
  <si>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</si>
  <si>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</si>
  <si>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</si>
  <si>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</si>
  <si>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</si>
  <si>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</si>
  <si>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</si>
  <si>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</si>
  <si>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</si>
  <si>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</si>
  <si>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</si>
  <si>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</si>
  <si>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</si>
  <si>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</si>
  <si>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</si>
  <si>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</si>
  <si>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</si>
  <si>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</si>
  <si>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</si>
  <si>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</si>
  <si>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</si>
  <si>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</si>
  <si>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</si>
  <si>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</si>
  <si>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</si>
  <si>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</si>
  <si>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</si>
  <si>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</si>
  <si>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</si>
  <si>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</si>
  <si>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</si>
  <si>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</si>
  <si>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</si>
  <si>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</si>
  <si>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</si>
  <si>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</si>
  <si>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</si>
  <si>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</si>
  <si>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</si>
  <si>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</si>
  <si>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</si>
  <si>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</si>
  <si>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</si>
  <si>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</si>
  <si>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</si>
  <si>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</si>
  <si>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</si>
  <si>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</si>
  <si>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</si>
  <si>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</si>
  <si>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</si>
  <si>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</si>
  <si>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</si>
  <si>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</si>
  <si>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</si>
  <si>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</si>
  <si>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</si>
  <si>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</si>
  <si>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</si>
  <si>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</si>
  <si>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</si>
  <si>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</si>
  <si>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</si>
  <si>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</si>
  <si>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</si>
  <si>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</si>
  <si>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</si>
  <si>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</si>
  <si>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</si>
  <si>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</si>
  <si>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</si>
  <si>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</si>
  <si>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</si>
  <si>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</si>
  <si>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</si>
  <si>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</si>
  <si>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</si>
  <si>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</si>
  <si>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</si>
  <si>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</si>
  <si>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</si>
  <si>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</si>
  <si>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</si>
  <si>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</si>
  <si>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</si>
  <si>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</si>
  <si>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</si>
  <si>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</si>
  <si>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</si>
  <si>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</si>
  <si>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</si>
  <si>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</si>
  <si>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</si>
  <si>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</si>
  <si>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</si>
  <si>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</si>
  <si>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</si>
  <si>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</si>
  <si>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</si>
  <si>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</si>
  <si>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</si>
  <si>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</si>
  <si>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</si>
  <si>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</si>
  <si>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</si>
  <si>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</si>
  <si>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</si>
  <si>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</si>
  <si>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</si>
  <si>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</si>
  <si>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</si>
  <si>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</si>
  <si>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</si>
  <si>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</si>
  <si>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</si>
  <si>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</si>
  <si>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</si>
  <si>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</si>
  <si>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</si>
  <si>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</si>
  <si>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</si>
  <si>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</si>
  <si>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</si>
  <si>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</si>
  <si>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</si>
  <si>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</si>
  <si>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</si>
  <si>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</si>
  <si>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</si>
  <si>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</si>
  <si>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</si>
  <si>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</si>
  <si>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</si>
  <si>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</si>
  <si>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</si>
  <si>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</si>
  <si>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</si>
  <si>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</si>
  <si>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</si>
  <si>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</si>
  <si>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</si>
  <si>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</si>
  <si>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</si>
  <si>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</si>
  <si>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</si>
  <si>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</si>
  <si>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</si>
  <si>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</si>
  <si>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</si>
  <si>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</si>
  <si>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</si>
  <si>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</si>
  <si>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</si>
  <si>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</si>
  <si>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</si>
  <si>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</si>
  <si>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</si>
  <si>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</si>
  <si>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</si>
  <si>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</si>
  <si>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</si>
  <si>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</si>
  <si>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</si>
  <si>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</si>
  <si>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</si>
  <si>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</si>
  <si>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</si>
  <si>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</si>
  <si>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</si>
  <si>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</si>
  <si>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</si>
  <si>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</si>
  <si>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</si>
  <si>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</si>
  <si>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</si>
  <si>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</si>
  <si>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</si>
  <si>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</si>
  <si>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</si>
  <si>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</si>
  <si>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</si>
  <si>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</si>
  <si>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</si>
  <si>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</si>
  <si>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</si>
  <si>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</si>
  <si>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</si>
  <si>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</si>
  <si>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</si>
  <si>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</si>
  <si>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</si>
  <si>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</si>
  <si>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</si>
  <si>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</si>
  <si>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</si>
  <si>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</si>
  <si>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</si>
  <si>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</si>
  <si>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</si>
  <si>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</si>
  <si>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</si>
  <si>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</si>
  <si>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</si>
  <si>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</si>
  <si>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</si>
  <si>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</si>
  <si>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</si>
  <si>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</si>
  <si>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</si>
  <si>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</si>
  <si>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</si>
  <si>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</si>
  <si>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</si>
  <si>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</si>
  <si>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</si>
  <si>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</si>
  <si>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</si>
  <si>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</si>
  <si>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</si>
  <si>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</si>
  <si>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</si>
  <si>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</si>
  <si>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</si>
  <si>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</si>
  <si>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</si>
  <si>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</si>
  <si>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</si>
  <si>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</si>
  <si>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</si>
  <si>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</si>
  <si>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</si>
  <si>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</si>
  <si>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</si>
  <si>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</si>
  <si>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</si>
  <si>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</si>
  <si>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</si>
  <si>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</si>
  <si>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</si>
  <si>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</si>
  <si>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</si>
  <si>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</si>
  <si>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</si>
  <si>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</si>
  <si>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</si>
  <si>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</si>
  <si>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</si>
  <si>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</si>
  <si>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</si>
  <si>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</si>
  <si>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</si>
  <si>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</si>
  <si>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</si>
  <si>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</si>
  <si>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</si>
  <si>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</si>
  <si>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</si>
  <si>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</si>
  <si>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</si>
  <si>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</si>
  <si>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</si>
  <si>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</si>
  <si>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</si>
  <si>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</si>
  <si>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</si>
  <si>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</si>
  <si>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</si>
  <si>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</si>
  <si>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</si>
  <si>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</si>
  <si>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</si>
  <si>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</si>
  <si>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</si>
  <si>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</si>
  <si>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</si>
  <si>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</si>
  <si>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</si>
  <si>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</si>
  <si>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</si>
  <si>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</si>
  <si>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</si>
  <si>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</si>
  <si>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</si>
  <si>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</si>
  <si>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</si>
  <si>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</si>
  <si>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</si>
  <si>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</si>
  <si>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</si>
  <si>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</si>
  <si>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</si>
  <si>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</si>
  <si>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</si>
  <si>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</si>
  <si>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</si>
  <si>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</si>
  <si>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</si>
  <si>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</si>
  <si>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</si>
  <si>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</si>
  <si>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</si>
  <si>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</si>
  <si>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</si>
  <si>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</si>
  <si>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</si>
  <si>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</si>
  <si>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</si>
  <si>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</si>
  <si>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</si>
  <si>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</si>
  <si>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</si>
  <si>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</si>
  <si>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</si>
  <si>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</si>
  <si>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</si>
  <si>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</si>
  <si>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</si>
  <si>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</si>
  <si>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</si>
  <si>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</si>
  <si>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</si>
  <si>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</si>
  <si>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</si>
  <si>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</si>
  <si>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</si>
  <si>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</si>
  <si>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</si>
  <si>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</si>
  <si>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</si>
  <si>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</si>
  <si>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</si>
  <si>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</si>
  <si>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</si>
  <si>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</si>
  <si>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</si>
  <si>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</si>
  <si>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</si>
  <si>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</si>
  <si>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</si>
  <si>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</si>
  <si>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</si>
  <si>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</si>
  <si>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</si>
  <si>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</si>
  <si>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</si>
  <si>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</si>
  <si>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</si>
  <si>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</si>
  <si>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</si>
  <si>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</si>
  <si>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</si>
  <si>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</si>
  <si>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</si>
  <si>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</si>
  <si>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</si>
  <si>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</si>
  <si>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</si>
  <si>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</si>
  <si>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</si>
  <si>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</si>
  <si>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</si>
  <si>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</si>
  <si>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</si>
  <si>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</si>
  <si>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</si>
  <si>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</si>
  <si>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</si>
  <si>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</si>
  <si>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</si>
  <si>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</si>
  <si>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</si>
  <si>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</si>
  <si>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</si>
  <si>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</si>
  <si>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</si>
  <si>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</si>
  <si>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</si>
  <si>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</si>
  <si>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</si>
  <si>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</si>
  <si>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</si>
  <si>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</si>
  <si>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</si>
  <si>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</si>
  <si>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</si>
  <si>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</si>
  <si>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</si>
  <si>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</si>
  <si>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</si>
  <si>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</si>
  <si>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</si>
  <si>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</si>
  <si>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</si>
  <si>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</si>
  <si>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</si>
  <si>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</si>
  <si>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</si>
  <si>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</si>
  <si>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</si>
  <si>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</si>
  <si>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</si>
  <si>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</si>
  <si>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</si>
  <si>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</si>
  <si>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</si>
  <si>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</si>
  <si>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</si>
  <si>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</si>
  <si>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</si>
  <si>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</si>
  <si>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</si>
  <si>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</si>
  <si>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</si>
  <si>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</si>
  <si>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</si>
  <si>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</si>
  <si>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</si>
  <si>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</si>
  <si>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</si>
  <si>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</si>
  <si>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</si>
  <si>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</si>
  <si>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</si>
  <si>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</si>
  <si>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</si>
  <si>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</si>
  <si>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</si>
  <si>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</si>
  <si>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</si>
  <si>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</si>
  <si>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</si>
  <si>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</si>
  <si>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</si>
  <si>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</si>
  <si>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</si>
  <si>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</si>
  <si>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</si>
  <si>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</si>
  <si>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</si>
  <si>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</si>
  <si>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</si>
  <si>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</si>
  <si>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</si>
  <si>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</si>
  <si>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</si>
  <si>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</si>
  <si>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</si>
  <si>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</si>
  <si>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</si>
  <si>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</si>
  <si>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</si>
  <si>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</si>
  <si>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</si>
  <si>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</si>
  <si>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</si>
  <si>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</si>
  <si>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</si>
  <si>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</si>
  <si>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</si>
  <si>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</si>
  <si>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</si>
  <si>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</si>
  <si>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</si>
  <si>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</si>
  <si>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</si>
  <si>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</si>
  <si>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</si>
  <si>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</si>
  <si>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</si>
  <si>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</si>
  <si>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</si>
  <si>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</si>
  <si>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</si>
  <si>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</si>
  <si>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</si>
  <si>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</si>
  <si>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</si>
  <si>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</si>
  <si>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</si>
  <si>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</si>
  <si>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</si>
  <si>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</si>
  <si>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</si>
  <si>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</si>
  <si>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</si>
  <si>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</si>
  <si>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</si>
  <si>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</si>
  <si>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</si>
  <si>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</si>
  <si>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</si>
  <si>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</si>
  <si>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</si>
  <si>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</si>
  <si>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</si>
  <si>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</si>
  <si>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</si>
  <si>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</si>
  <si>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</si>
  <si>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</si>
  <si>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</si>
  <si>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</si>
  <si>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</si>
  <si>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</si>
  <si>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</si>
  <si>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</si>
  <si>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</si>
  <si>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</si>
  <si>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</si>
  <si>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</si>
  <si>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</si>
  <si>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</si>
  <si>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</si>
  <si>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</si>
  <si>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</si>
  <si>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</si>
  <si>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</si>
  <si>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</si>
  <si>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</si>
  <si>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</si>
  <si>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</si>
  <si>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</si>
  <si>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</si>
  <si>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</si>
  <si>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</si>
  <si>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</si>
  <si>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</si>
  <si>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</si>
  <si>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</si>
  <si>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</si>
  <si>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</si>
  <si>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</si>
  <si>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</si>
  <si>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</si>
  <si>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</si>
  <si>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</si>
  <si>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</si>
  <si>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</si>
  <si>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</si>
  <si>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</si>
  <si>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</si>
  <si>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</si>
  <si>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</si>
  <si>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</si>
  <si>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</si>
  <si>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</si>
  <si>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</si>
  <si>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</si>
  <si>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</si>
  <si>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</si>
  <si>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</si>
  <si>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</si>
  <si>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</si>
  <si>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</si>
  <si>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</si>
  <si>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</si>
  <si>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</si>
  <si>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</si>
  <si>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</si>
  <si>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</si>
  <si>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</si>
  <si>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</si>
  <si>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</si>
  <si>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</si>
  <si>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</si>
  <si>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</si>
  <si>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</si>
  <si>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</si>
  <si>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</si>
  <si>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</si>
  <si>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</si>
  <si>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</si>
  <si>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</si>
  <si>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</si>
  <si>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</si>
  <si>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</si>
  <si>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</si>
  <si>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</si>
  <si>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</si>
  <si>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</si>
  <si>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</si>
  <si>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</si>
  <si>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</si>
  <si>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</si>
  <si>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</si>
  <si>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</si>
  <si>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</si>
  <si>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</si>
  <si>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</si>
  <si>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</si>
  <si>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</si>
  <si>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</si>
  <si>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</si>
  <si>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</si>
  <si>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</si>
  <si>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</si>
  <si>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</si>
  <si>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</si>
  <si>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</si>
  <si>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</si>
  <si>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</si>
  <si>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</si>
  <si>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</si>
  <si>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</si>
  <si>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</si>
  <si>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</si>
  <si>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</si>
  <si>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</si>
  <si>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</si>
  <si>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</si>
  <si>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</si>
  <si>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</si>
  <si>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</si>
  <si>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</si>
  <si>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</si>
  <si>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</si>
  <si>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</si>
  <si>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</si>
  <si>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</si>
  <si>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</si>
  <si>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</si>
  <si>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</si>
  <si>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</si>
  <si>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</si>
  <si>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</si>
  <si>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</si>
  <si>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</si>
  <si>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</si>
  <si>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</si>
  <si>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</si>
  <si>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</si>
  <si>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</si>
  <si>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</si>
  <si>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</si>
  <si>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</si>
  <si>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</si>
  <si>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</si>
  <si>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</si>
  <si>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</si>
  <si>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</si>
  <si>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</si>
  <si>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</si>
  <si>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</si>
  <si>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</si>
  <si>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</si>
  <si>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</si>
  <si>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</si>
  <si>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</si>
  <si>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</si>
  <si>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</si>
  <si>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</si>
  <si>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</si>
  <si>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</si>
  <si>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</si>
  <si>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</si>
  <si>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</si>
  <si>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</si>
  <si>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</si>
  <si>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</si>
  <si>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</si>
  <si>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</si>
  <si>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</si>
  <si>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</si>
  <si>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</si>
  <si>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</si>
  <si>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</si>
  <si>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</si>
  <si>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</si>
  <si>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</si>
  <si>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</si>
  <si>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</si>
  <si>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</si>
  <si>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</si>
  <si>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</si>
  <si>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</si>
  <si>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</si>
  <si>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</si>
  <si>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</si>
  <si>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</si>
  <si>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</si>
  <si>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</si>
  <si>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</si>
  <si>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</si>
  <si>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</si>
  <si>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</si>
  <si>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</si>
  <si>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</si>
  <si>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</si>
  <si>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</si>
  <si>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</si>
  <si>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</si>
  <si>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</si>
  <si>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</si>
  <si>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</si>
  <si>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</si>
  <si>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</si>
  <si>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</si>
  <si>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</si>
  <si>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</si>
  <si>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</si>
  <si>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</si>
  <si>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</si>
  <si>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</si>
  <si>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</si>
  <si>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</si>
  <si>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</si>
  <si>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</si>
  <si>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</si>
  <si>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</si>
  <si>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</si>
  <si>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</si>
  <si>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</si>
  <si>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</si>
  <si>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</si>
  <si>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</si>
  <si>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</si>
  <si>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</si>
  <si>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</si>
  <si>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</si>
  <si>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</si>
  <si>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</si>
  <si>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</si>
  <si>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</si>
  <si>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</si>
  <si>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</si>
  <si>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</si>
  <si>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</si>
  <si>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</si>
  <si>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</si>
  <si>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</si>
  <si>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</si>
  <si>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</si>
  <si>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</si>
  <si>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</si>
  <si>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</si>
  <si>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</si>
  <si>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</si>
  <si>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</si>
  <si>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</si>
  <si>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</si>
  <si>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</si>
  <si>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</si>
  <si>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</si>
  <si>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</si>
  <si>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</si>
  <si>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</si>
  <si>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</si>
  <si>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</si>
  <si>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</si>
  <si>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</si>
  <si>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</si>
  <si>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</si>
  <si>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</si>
  <si>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</si>
  <si>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</si>
  <si>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</si>
  <si>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</si>
  <si>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</si>
  <si>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</si>
  <si>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</si>
  <si>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</si>
  <si>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</si>
  <si>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</si>
  <si>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</si>
  <si>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</si>
  <si>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</si>
  <si>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</si>
  <si>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</si>
  <si>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</si>
  <si>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</si>
  <si>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</si>
  <si>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</si>
  <si>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</si>
  <si>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</si>
  <si>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</si>
  <si>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</si>
  <si>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</si>
  <si>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</si>
  <si>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</si>
  <si>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</si>
  <si>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</si>
  <si>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</si>
  <si>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</si>
  <si>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</si>
  <si>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</si>
  <si>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</si>
  <si>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</si>
  <si>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</si>
  <si>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</si>
  <si>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</si>
  <si>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</si>
  <si>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</si>
  <si>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</si>
  <si>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</si>
  <si>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</si>
  <si>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</si>
  <si>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</si>
  <si>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</si>
  <si>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</si>
  <si>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</si>
  <si>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</si>
  <si>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</si>
  <si>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</si>
  <si>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</si>
  <si>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</si>
  <si>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</si>
  <si>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</si>
  <si>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</si>
  <si>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</si>
  <si>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</si>
  <si>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</si>
  <si>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</si>
  <si>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</si>
  <si>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</si>
  <si>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</si>
  <si>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</si>
  <si>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</si>
  <si>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</si>
  <si>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</si>
  <si>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</si>
  <si>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</si>
  <si>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</si>
  <si>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</si>
  <si>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</si>
  <si>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</si>
  <si>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</si>
  <si>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</si>
  <si>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</si>
  <si>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</si>
  <si>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</si>
  <si>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</si>
  <si>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</si>
  <si>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</si>
  <si>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</si>
  <si>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</si>
  <si>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</si>
  <si>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</si>
  <si>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</si>
  <si>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</si>
  <si>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</si>
  <si>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</si>
  <si>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</si>
  <si>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</si>
  <si>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</si>
  <si>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</si>
  <si>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</si>
  <si>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</si>
  <si>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</si>
  <si>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</si>
  <si>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</si>
  <si>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</si>
  <si>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</si>
  <si>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</si>
  <si>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</si>
  <si>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</si>
  <si>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</si>
  <si>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</si>
  <si>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</si>
  <si>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</si>
  <si>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</si>
  <si>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</si>
  <si>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</si>
  <si>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</si>
  <si>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</si>
  <si>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</si>
  <si>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</si>
  <si>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</si>
  <si>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</si>
  <si>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</si>
  <si>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</si>
  <si>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</si>
  <si>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</si>
  <si>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</si>
  <si>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</si>
  <si>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</si>
  <si>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</si>
  <si>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</si>
  <si>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</si>
  <si>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</si>
  <si>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</si>
  <si>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</si>
  <si>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</si>
  <si>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</si>
  <si>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</si>
  <si>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</si>
  <si>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</si>
  <si>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</si>
  <si>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</si>
  <si>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</si>
  <si>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</si>
  <si>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</si>
  <si>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</si>
  <si>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</si>
  <si>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</si>
  <si>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</si>
  <si>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</si>
  <si>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</si>
  <si>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</si>
  <si>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</si>
  <si>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</si>
  <si>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</si>
  <si>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</si>
  <si>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</si>
  <si>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</si>
  <si>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</si>
  <si>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</si>
  <si>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</si>
  <si>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</si>
  <si>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</si>
  <si>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</si>
  <si>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</si>
  <si>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</si>
  <si>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</si>
  <si>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</si>
  <si>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</si>
  <si>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</si>
  <si>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</si>
  <si>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</si>
  <si>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</si>
  <si>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</si>
  <si>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</si>
  <si>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</si>
  <si>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</si>
  <si>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</si>
  <si>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</si>
  <si>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</si>
  <si>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</si>
  <si>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</si>
  <si>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</si>
  <si>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</si>
  <si>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</si>
  <si>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</si>
  <si>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</si>
  <si>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</si>
  <si>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</si>
  <si>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</si>
  <si>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</si>
  <si>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</si>
  <si>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</si>
  <si>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</si>
  <si>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</si>
  <si>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</si>
  <si>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</si>
  <si>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</si>
  <si>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</si>
  <si>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</si>
  <si>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</si>
  <si>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</si>
  <si>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</si>
  <si>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</si>
  <si>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</si>
  <si>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</si>
  <si>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</si>
  <si>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</si>
  <si>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</si>
  <si>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</si>
  <si>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</si>
  <si>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</si>
  <si>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</si>
  <si>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</si>
  <si>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</si>
  <si>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</si>
  <si>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</si>
  <si>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</si>
  <si>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</si>
  <si>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</si>
  <si>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</si>
  <si>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</si>
  <si>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</si>
  <si>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</si>
  <si>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</si>
  <si>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</si>
  <si>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</si>
  <si>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</si>
  <si>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</si>
  <si>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</si>
  <si>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</si>
  <si>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</si>
  <si>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</si>
  <si>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</si>
  <si>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</si>
  <si>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</si>
  <si>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</si>
  <si>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</si>
  <si>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</si>
  <si>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</si>
  <si>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</si>
  <si>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</si>
  <si>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</si>
  <si>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</si>
  <si>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</si>
  <si>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</si>
  <si>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</si>
  <si>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</si>
  <si>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</si>
  <si>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</si>
  <si>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</si>
  <si>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</si>
  <si>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</si>
  <si>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</si>
  <si>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</si>
  <si>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</si>
  <si>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</si>
  <si>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</si>
  <si>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</si>
  <si>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</si>
  <si>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</si>
  <si>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</si>
  <si>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</si>
  <si>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</si>
  <si>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</si>
  <si>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</si>
  <si>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</si>
  <si>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</si>
  <si>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</si>
  <si>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</si>
  <si>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</si>
  <si>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</si>
  <si>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</si>
  <si>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</si>
  <si>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</si>
  <si>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</si>
  <si>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</si>
  <si>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</si>
  <si>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</si>
  <si>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</si>
  <si>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</si>
  <si>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</si>
  <si>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</si>
  <si>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</si>
  <si>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</si>
  <si>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</si>
  <si>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</si>
  <si>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</si>
  <si>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</si>
  <si>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</si>
  <si>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</si>
  <si>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</si>
  <si>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</si>
  <si>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</si>
  <si>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</si>
  <si>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</si>
  <si>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</si>
  <si>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</si>
  <si>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</si>
  <si>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</si>
  <si>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</si>
  <si>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</si>
  <si>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</si>
  <si>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</si>
  <si>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</si>
  <si>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</si>
  <si>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</si>
  <si>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</si>
  <si>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</si>
  <si>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</si>
  <si>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</si>
  <si>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</si>
  <si>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</si>
  <si>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</si>
  <si>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</si>
  <si>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</si>
  <si>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</si>
  <si>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</si>
  <si>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</si>
  <si>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</si>
  <si>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</si>
  <si>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</si>
  <si>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</si>
  <si>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</si>
  <si>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</si>
  <si>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</si>
  <si>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</si>
  <si>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</si>
  <si>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</si>
  <si>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</si>
  <si>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</si>
  <si>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</si>
  <si>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</si>
  <si>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</si>
  <si>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</si>
  <si>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</si>
  <si>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</si>
  <si>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</si>
  <si>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</si>
  <si>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</si>
  <si>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</si>
  <si>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</si>
  <si>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</si>
  <si>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</si>
  <si>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</si>
  <si>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</si>
  <si>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</si>
  <si>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</si>
  <si>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</si>
  <si>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</si>
  <si>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</si>
  <si>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</si>
  <si>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</si>
  <si>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</si>
  <si>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</si>
  <si>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</si>
  <si>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</si>
  <si>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</si>
  <si>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</si>
  <si>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</si>
  <si>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</si>
  <si>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</si>
  <si>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</si>
  <si>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</si>
  <si>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</si>
  <si>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</si>
  <si>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</si>
  <si>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</si>
  <si>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</si>
  <si>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</si>
  <si>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</si>
  <si>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</si>
  <si>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</si>
  <si>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</si>
  <si>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</si>
  <si>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</si>
  <si>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</si>
  <si>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</si>
  <si>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</si>
  <si>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</si>
  <si>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</si>
  <si>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</si>
  <si>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</si>
  <si>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</si>
  <si>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</si>
  <si>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</si>
  <si>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</si>
  <si>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</si>
  <si>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</si>
  <si>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</si>
  <si>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</si>
  <si>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</si>
  <si>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</si>
  <si>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</si>
  <si>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</si>
  <si>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</si>
  <si>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</si>
  <si>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</si>
  <si>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</si>
  <si>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</si>
  <si>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</si>
  <si>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</si>
  <si>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</si>
  <si>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</si>
  <si>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</si>
  <si>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</si>
  <si>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</si>
  <si>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</si>
  <si>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</si>
  <si>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</si>
  <si>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</si>
  <si>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</si>
  <si>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</si>
  <si>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</si>
  <si>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</si>
  <si>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</si>
  <si>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</si>
  <si>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</si>
  <si>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</si>
  <si>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</si>
  <si>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</si>
  <si>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</si>
  <si>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</si>
  <si>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</si>
  <si>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</si>
  <si>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</si>
  <si>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</si>
  <si>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</si>
  <si>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</si>
  <si>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</si>
  <si>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</si>
  <si>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</si>
  <si>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</si>
  <si>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</si>
  <si>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</si>
  <si>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</si>
  <si>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</si>
  <si>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</si>
  <si>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</si>
  <si>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</si>
  <si>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</si>
  <si>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</si>
  <si>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</si>
  <si>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</si>
  <si>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</si>
  <si>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</si>
  <si>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</si>
  <si>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</si>
  <si>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</si>
  <si>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</si>
  <si>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</si>
  <si>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</si>
  <si>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</si>
  <si>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</si>
  <si>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</si>
  <si>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</si>
  <si>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</si>
  <si>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</si>
  <si>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</si>
  <si>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</si>
  <si>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</si>
  <si>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</si>
  <si>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</si>
  <si>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</si>
  <si>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</si>
  <si>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</si>
  <si>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</si>
  <si>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</si>
  <si>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</si>
  <si>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</si>
  <si>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</si>
  <si>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</si>
  <si>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</si>
  <si>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</si>
  <si>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</si>
  <si>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</si>
  <si>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</si>
  <si>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</si>
  <si>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</si>
  <si>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</si>
  <si>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</si>
  <si>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</si>
  <si>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</si>
  <si>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</si>
  <si>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</si>
  <si>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</si>
  <si>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</si>
  <si>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</si>
  <si>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</si>
  <si>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</si>
  <si>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</si>
  <si>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</si>
  <si>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</si>
  <si>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</si>
  <si>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</si>
  <si>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</si>
  <si>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</si>
  <si>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</si>
  <si>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</si>
  <si>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</si>
  <si>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</si>
  <si>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</si>
  <si>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</si>
  <si>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</si>
  <si>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</si>
  <si>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</si>
  <si>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</si>
  <si>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</si>
  <si>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</si>
  <si>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</si>
  <si>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</si>
  <si>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</si>
  <si>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</si>
  <si>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</si>
  <si>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</si>
  <si>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</si>
  <si>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</si>
  <si>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</si>
  <si>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</si>
  <si>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</si>
  <si>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</si>
  <si>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</si>
  <si>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</si>
  <si>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</si>
  <si>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</si>
  <si>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</si>
  <si>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</si>
  <si>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</si>
  <si>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</si>
  <si>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</si>
  <si>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</si>
  <si>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</si>
  <si>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</si>
  <si>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</si>
  <si>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</si>
  <si>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</si>
  <si>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</si>
  <si>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</si>
  <si>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</si>
  <si>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</si>
  <si>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</si>
  <si>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</si>
  <si>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</si>
  <si>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</si>
  <si>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</si>
  <si>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</si>
  <si>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</si>
  <si>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</si>
  <si>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</si>
  <si>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</si>
  <si>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</si>
  <si>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</si>
  <si>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</si>
  <si>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</si>
  <si>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</si>
  <si>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</si>
  <si>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</si>
  <si>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</si>
  <si>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</si>
  <si>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</si>
  <si>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</si>
  <si>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</si>
  <si>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</si>
  <si>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</si>
  <si>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</si>
  <si>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</si>
  <si>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</si>
  <si>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</si>
  <si>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</si>
  <si>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</si>
  <si>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</si>
  <si>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</si>
  <si>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</si>
  <si>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</si>
  <si>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</si>
  <si>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</si>
  <si>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</si>
  <si>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</si>
  <si>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</si>
  <si>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</si>
  <si>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</si>
  <si>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</si>
  <si>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</si>
  <si>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</si>
  <si>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</si>
  <si>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</si>
  <si>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</si>
  <si>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</si>
  <si>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</si>
  <si>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</si>
  <si>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</si>
  <si>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</si>
  <si>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</si>
  <si>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</si>
  <si>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</si>
  <si>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</si>
  <si>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</si>
  <si>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</si>
  <si>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</si>
  <si>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</si>
  <si>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</si>
  <si>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</si>
  <si>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</si>
  <si>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</si>
  <si>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</si>
  <si>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</si>
  <si>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</si>
  <si>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</si>
  <si>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</si>
  <si>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</si>
  <si>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</si>
  <si>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</si>
  <si>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</si>
  <si>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</si>
  <si>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</si>
  <si>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</si>
  <si>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</si>
  <si>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</si>
  <si>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</si>
  <si>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</si>
  <si>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</si>
  <si>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</si>
  <si>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</si>
  <si>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</si>
  <si>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</si>
  <si>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</si>
  <si>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</si>
  <si>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</si>
  <si>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</si>
  <si>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</si>
  <si>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</si>
  <si>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</si>
  <si>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</si>
  <si>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</si>
  <si>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</si>
  <si>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</si>
  <si>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</si>
  <si>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</si>
  <si>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</si>
  <si>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</si>
  <si>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</si>
  <si>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</si>
  <si>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</si>
  <si>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</si>
  <si>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</si>
  <si>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</si>
  <si>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</si>
  <si>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</si>
  <si>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</si>
  <si>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</si>
  <si>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</si>
  <si>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</si>
  <si>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</si>
  <si>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</si>
  <si>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</si>
  <si>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</si>
  <si>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</si>
  <si>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</si>
  <si>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</si>
  <si>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</si>
  <si>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</si>
  <si>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</si>
  <si>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</si>
  <si>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</si>
  <si>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</si>
  <si>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</si>
  <si>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</si>
  <si>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</si>
  <si>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</si>
  <si>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</si>
  <si>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</si>
  <si>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</si>
  <si>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</si>
  <si>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</si>
  <si>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</si>
  <si>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</si>
  <si>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</si>
  <si>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</si>
  <si>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</si>
  <si>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</si>
  <si>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</si>
  <si>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</si>
  <si>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</si>
  <si>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</si>
  <si>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</si>
  <si>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</si>
  <si>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</si>
  <si>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</si>
  <si>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</si>
  <si>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</si>
  <si>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</si>
  <si>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</si>
  <si>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</si>
  <si>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</si>
  <si>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</si>
  <si>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</si>
  <si>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</si>
  <si>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</si>
  <si>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</si>
  <si>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</si>
  <si>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</si>
  <si>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</si>
  <si>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</si>
  <si>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</si>
  <si>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</si>
  <si>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</si>
  <si>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</si>
  <si>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</si>
  <si>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</si>
  <si>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</si>
  <si>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</si>
  <si>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</si>
  <si>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</si>
  <si>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</si>
  <si>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</si>
  <si>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</si>
  <si>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</si>
  <si>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</si>
  <si>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</si>
  <si>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</si>
  <si>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</si>
  <si>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</si>
  <si>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</si>
  <si>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</si>
  <si>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</si>
  <si>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</si>
  <si>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</si>
  <si>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</si>
  <si>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</si>
  <si>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</si>
  <si>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</si>
  <si>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</si>
  <si>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</si>
  <si>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</si>
  <si>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</si>
  <si>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</si>
  <si>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</si>
  <si>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</si>
  <si>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</si>
  <si>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</si>
  <si>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</si>
  <si>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</si>
  <si>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</si>
  <si>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</si>
  <si>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</si>
  <si>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</si>
  <si>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</si>
  <si>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</si>
  <si>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</si>
  <si>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</si>
  <si>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</si>
  <si>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</si>
  <si>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</si>
  <si>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</si>
  <si>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</si>
  <si>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</si>
  <si>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</si>
  <si>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</si>
  <si>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</si>
  <si>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</si>
  <si>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</si>
  <si>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</si>
  <si>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</si>
  <si>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</si>
  <si>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</si>
  <si>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</si>
  <si>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</si>
  <si>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</si>
  <si>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</si>
  <si>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</si>
  <si>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</si>
  <si>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</si>
  <si>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</si>
  <si>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</si>
  <si>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</si>
  <si>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</si>
  <si>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</si>
  <si>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</si>
  <si>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</si>
  <si>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</si>
  <si>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</si>
  <si>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</si>
  <si>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</si>
  <si>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</si>
  <si>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</si>
  <si>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</si>
  <si>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</si>
  <si>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</si>
  <si>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</si>
  <si>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</si>
  <si>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</si>
  <si>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</si>
  <si>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</si>
  <si>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</si>
  <si>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</si>
  <si>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</si>
  <si>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</si>
  <si>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</si>
  <si>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</si>
  <si>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</si>
  <si>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</si>
  <si>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</si>
  <si>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</si>
  <si>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</si>
  <si>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</si>
  <si>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</si>
  <si>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</si>
  <si>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</si>
  <si>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</si>
  <si>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</si>
  <si>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</si>
  <si>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</si>
  <si>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</si>
  <si>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</si>
  <si>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</si>
  <si>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</si>
  <si>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</si>
  <si>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</si>
  <si>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</si>
  <si>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</si>
  <si>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</si>
  <si>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</si>
  <si>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</si>
  <si>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</si>
  <si>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</si>
  <si>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</si>
  <si>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</si>
  <si>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</si>
  <si>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</si>
  <si>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</si>
  <si>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</si>
  <si>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</si>
  <si>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</si>
  <si>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</si>
  <si>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</si>
  <si>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</si>
  <si>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</si>
  <si>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</si>
  <si>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</si>
  <si>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</si>
  <si>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</si>
  <si>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</si>
  <si>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</si>
  <si>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</si>
  <si>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</si>
  <si>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</si>
  <si>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</si>
  <si>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</si>
  <si>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</si>
  <si>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</si>
  <si>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</si>
  <si>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</si>
  <si>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</si>
  <si>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</si>
  <si>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</si>
  <si>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</si>
  <si>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</si>
  <si>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</si>
  <si>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</si>
  <si>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</si>
  <si>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</si>
  <si>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</si>
  <si>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</si>
  <si>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</si>
  <si>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</si>
  <si>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</si>
  <si>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</si>
  <si>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</si>
  <si>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</si>
  <si>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</si>
  <si>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</si>
  <si>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</si>
  <si>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</si>
  <si>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</si>
  <si>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</si>
  <si>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</si>
  <si>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</si>
  <si>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</si>
  <si>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</si>
  <si>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</si>
  <si>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</si>
  <si>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</si>
  <si>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</si>
  <si>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</si>
  <si>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</si>
  <si>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</si>
  <si>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</si>
  <si>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</si>
  <si>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</si>
  <si>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</si>
  <si>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</si>
  <si>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</si>
  <si>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</si>
  <si>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</si>
  <si>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</si>
  <si>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</si>
  <si>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</si>
  <si>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</si>
  <si>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</si>
  <si>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</si>
  <si>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</si>
  <si>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</si>
  <si>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</si>
  <si>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</si>
  <si>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</si>
  <si>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</si>
  <si>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</si>
  <si>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</si>
  <si>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</si>
  <si>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</si>
  <si>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</si>
  <si>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</si>
  <si>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</si>
  <si>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</si>
  <si>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</si>
  <si>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</si>
  <si>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</si>
  <si>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</si>
  <si>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</si>
  <si>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</si>
  <si>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</si>
  <si>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</si>
  <si>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</si>
  <si>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</si>
  <si>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</si>
  <si>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</si>
  <si>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</si>
  <si>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</si>
  <si>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</si>
  <si>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</si>
  <si>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</si>
  <si>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</si>
  <si>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</si>
  <si>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</si>
  <si>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</si>
  <si>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</si>
  <si>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</si>
  <si>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</si>
  <si>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</si>
  <si>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</si>
  <si>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</si>
  <si>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</si>
  <si>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</si>
  <si>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</si>
  <si>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</si>
  <si>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</si>
  <si>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</si>
  <si>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</si>
  <si>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</si>
  <si>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</si>
  <si>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</si>
  <si>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</si>
  <si>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</si>
  <si>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</si>
  <si>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</si>
  <si>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</si>
  <si>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</si>
  <si>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</si>
  <si>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</si>
  <si>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</si>
  <si>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</si>
  <si>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</si>
  <si>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</si>
  <si>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</si>
  <si>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</si>
  <si>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</si>
  <si>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</si>
  <si>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</si>
  <si>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</si>
  <si>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</si>
  <si>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</si>
  <si>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</si>
  <si>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</si>
  <si>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</si>
  <si>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</si>
  <si>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</si>
  <si>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</si>
  <si>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</si>
  <si>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</si>
  <si>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</si>
  <si>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</si>
  <si>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</si>
  <si>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</si>
  <si>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</si>
  <si>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</si>
  <si>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</si>
  <si>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</si>
  <si>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</si>
  <si>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</si>
  <si>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</si>
  <si>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</si>
  <si>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</si>
  <si>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</si>
  <si>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</si>
  <si>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</si>
  <si>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</si>
  <si>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</si>
  <si>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</si>
  <si>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</si>
  <si>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</si>
  <si>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</si>
  <si>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</si>
  <si>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</si>
  <si>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</si>
  <si>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</si>
  <si>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</si>
  <si>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</si>
  <si>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</si>
  <si>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</si>
  <si>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</si>
  <si>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</si>
  <si>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</si>
  <si>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</si>
  <si>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</si>
  <si>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</si>
  <si>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</si>
  <si>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</si>
  <si>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</si>
  <si>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</si>
  <si>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</si>
  <si>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</si>
  <si>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</si>
  <si>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</si>
  <si>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</si>
  <si>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</si>
  <si>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</si>
  <si>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</si>
  <si>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</si>
  <si>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</si>
  <si>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</si>
  <si>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</si>
  <si>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</si>
  <si>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</si>
  <si>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</si>
  <si>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</si>
  <si>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</si>
  <si>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</si>
  <si>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</si>
  <si>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</si>
  <si>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</si>
  <si>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</si>
  <si>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</si>
  <si>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</si>
  <si>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</si>
  <si>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</si>
  <si>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</si>
  <si>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</si>
  <si>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</si>
  <si>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</si>
  <si>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</si>
  <si>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</si>
  <si>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</si>
  <si>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</si>
  <si>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</si>
  <si>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</si>
  <si>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</si>
  <si>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</si>
  <si>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</si>
  <si>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</si>
  <si>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</si>
  <si>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</si>
  <si>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</si>
  <si>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</si>
  <si>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</si>
  <si>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</si>
  <si>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</si>
  <si>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</si>
  <si>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</si>
  <si>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</si>
  <si>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</si>
  <si>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</si>
  <si>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</si>
  <si>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</si>
  <si>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</si>
  <si>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</si>
  <si>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</si>
  <si>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</si>
  <si>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</si>
  <si>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</si>
  <si>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</si>
  <si>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</si>
  <si>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</si>
  <si>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</si>
  <si>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</si>
  <si>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</si>
  <si>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</si>
  <si>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</si>
  <si>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</si>
  <si>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</si>
  <si>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</si>
  <si>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</si>
  <si>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</si>
  <si>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</si>
  <si>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</si>
  <si>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</si>
  <si>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</si>
  <si>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</si>
  <si>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</si>
  <si>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</si>
  <si>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</si>
  <si>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</si>
  <si>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</si>
  <si>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</si>
  <si>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</si>
  <si>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</si>
  <si>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</si>
  <si>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</si>
  <si>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</si>
  <si>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</si>
  <si>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</si>
  <si>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</si>
  <si>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</si>
  <si>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</si>
  <si>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</si>
  <si>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</si>
  <si>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</si>
  <si>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</si>
  <si>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</si>
  <si>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</si>
  <si>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</si>
  <si>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</si>
  <si>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</si>
  <si>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</si>
  <si>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</si>
  <si>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</si>
  <si>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</si>
  <si>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</si>
  <si>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</si>
  <si>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</si>
  <si>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</si>
  <si>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</si>
  <si>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</si>
  <si>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</si>
  <si>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</si>
  <si>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</si>
  <si>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</si>
  <si>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</si>
  <si>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</si>
  <si>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</si>
  <si>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</si>
  <si>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</si>
  <si>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</si>
  <si>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</si>
  <si>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</si>
  <si>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</si>
  <si>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</si>
  <si>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</si>
  <si>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</si>
  <si>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</si>
  <si>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</si>
  <si>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</si>
  <si>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</si>
  <si>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</si>
  <si>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</si>
  <si>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</si>
  <si>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</si>
  <si>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</si>
  <si>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</si>
  <si>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</si>
  <si>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</si>
  <si>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</si>
  <si>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</si>
  <si>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</si>
  <si>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</si>
  <si>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</si>
  <si>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</si>
  <si>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</si>
  <si>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</si>
  <si>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</si>
  <si>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</si>
  <si>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</si>
  <si>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</si>
  <si>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</si>
  <si>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</si>
  <si>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</si>
  <si>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</si>
  <si>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</si>
  <si>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</si>
  <si>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</si>
  <si>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</si>
  <si>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</si>
  <si>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</si>
  <si>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</si>
  <si>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</si>
  <si>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</si>
  <si>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</si>
  <si>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</si>
  <si>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</si>
  <si>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</si>
  <si>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</si>
  <si>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</si>
  <si>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</si>
  <si>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</si>
  <si>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</si>
  <si>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</si>
  <si>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</si>
  <si>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</si>
  <si>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</si>
  <si>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</si>
  <si>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</si>
  <si>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</si>
  <si>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</si>
  <si>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</si>
  <si>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</si>
  <si>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</si>
  <si>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</si>
  <si>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</si>
  <si>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</si>
  <si>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</si>
  <si>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</si>
  <si>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</si>
  <si>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</si>
  <si>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</si>
  <si>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</si>
  <si>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</si>
  <si>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</si>
  <si>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</si>
  <si>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</si>
  <si>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</si>
  <si>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</si>
  <si>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</si>
  <si>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</si>
  <si>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</si>
  <si>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</si>
  <si>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</si>
  <si>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</si>
  <si>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</si>
  <si>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</si>
  <si>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</si>
  <si>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</si>
  <si>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</si>
  <si>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</si>
  <si>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</si>
  <si>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</si>
  <si>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</si>
  <si>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</si>
  <si>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</si>
  <si>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</si>
  <si>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</si>
  <si>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</si>
  <si>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</si>
  <si>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</si>
  <si>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</si>
  <si>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</si>
  <si>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</si>
  <si>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</si>
  <si>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</si>
  <si>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</si>
  <si>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</si>
  <si>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</si>
  <si>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</si>
  <si>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</si>
  <si>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</si>
  <si>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</si>
  <si>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</si>
  <si>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</si>
  <si>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</si>
  <si>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</si>
  <si>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</si>
  <si>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</si>
  <si>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</si>
  <si>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</si>
  <si>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</si>
  <si>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</si>
  <si>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</si>
  <si>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</si>
  <si>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</si>
  <si>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</si>
  <si>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</si>
  <si>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</si>
  <si>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</si>
  <si>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</si>
  <si>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</si>
  <si>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</si>
  <si>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</si>
  <si>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</si>
  <si>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</si>
  <si>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</si>
  <si>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</si>
  <si>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</si>
  <si>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</si>
  <si>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</si>
  <si>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</si>
  <si>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</si>
  <si>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</si>
  <si>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</si>
  <si>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</si>
  <si>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</si>
  <si>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</si>
  <si>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</si>
  <si>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</si>
  <si>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</si>
  <si>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</si>
  <si>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</si>
  <si>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</si>
  <si>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</si>
  <si>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</si>
  <si>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</si>
  <si>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</si>
  <si>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</si>
  <si>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</si>
  <si>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</si>
  <si>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</si>
  <si>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</si>
  <si>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</si>
  <si>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</si>
  <si>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</si>
  <si>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</si>
  <si>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</si>
  <si>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</si>
  <si>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</si>
  <si>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</si>
  <si>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</si>
  <si>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</si>
  <si>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</si>
  <si>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</si>
  <si>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</si>
  <si>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</si>
  <si>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</si>
  <si>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</si>
  <si>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</si>
  <si>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</si>
  <si>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</si>
  <si>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</si>
  <si>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</si>
  <si>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</si>
  <si>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</si>
  <si>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</si>
  <si>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</si>
  <si>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</si>
  <si>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</si>
  <si>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</si>
  <si>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</si>
  <si>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</si>
  <si>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</si>
  <si>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</si>
  <si>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</si>
  <si>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</si>
  <si>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</si>
  <si>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</si>
  <si>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</si>
  <si>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</si>
  <si>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</si>
  <si>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</si>
  <si>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</si>
  <si>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</si>
  <si>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</si>
  <si>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</si>
  <si>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</si>
  <si>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</si>
  <si>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</si>
  <si>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</si>
  <si>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</si>
  <si>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</si>
  <si>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</si>
  <si>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</si>
  <si>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</si>
  <si>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</si>
  <si>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</si>
  <si>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</si>
  <si>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</si>
  <si>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</si>
  <si>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</si>
  <si>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</si>
  <si>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</si>
  <si>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</si>
  <si>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</si>
  <si>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</si>
  <si>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</si>
  <si>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</si>
  <si>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</si>
  <si>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</si>
  <si>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</si>
  <si>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</si>
  <si>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</si>
  <si>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</si>
  <si>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</si>
  <si>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</si>
  <si>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</si>
  <si>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</si>
  <si>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</si>
  <si>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</si>
  <si>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</si>
  <si>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</si>
  <si>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</si>
  <si>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</si>
  <si>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</si>
  <si>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</si>
  <si>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</si>
  <si>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</si>
  <si>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</si>
  <si>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</si>
  <si>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</si>
  <si>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</si>
  <si>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</si>
  <si>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</si>
  <si>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</si>
  <si>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</si>
  <si>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</si>
  <si>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</si>
  <si>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</si>
  <si>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</si>
  <si>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</si>
  <si>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</si>
  <si>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</si>
  <si>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</si>
  <si>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</si>
  <si>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</si>
  <si>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</si>
  <si>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</si>
  <si>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</si>
  <si>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</si>
  <si>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</si>
  <si>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</si>
  <si>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</si>
  <si>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</si>
  <si>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</si>
  <si>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</si>
  <si>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</si>
  <si>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</si>
  <si>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</si>
  <si>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</si>
  <si>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</si>
  <si>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</si>
  <si>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</si>
  <si>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</si>
  <si>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</si>
  <si>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</si>
  <si>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</si>
  <si>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</si>
  <si>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</si>
  <si>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</si>
  <si>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</si>
  <si>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</si>
  <si>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</si>
  <si>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</si>
  <si>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</si>
  <si>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</si>
  <si>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</si>
  <si>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</si>
  <si>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</si>
  <si>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</si>
  <si>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</si>
  <si>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</si>
  <si>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</si>
  <si>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</si>
  <si>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</si>
  <si>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</si>
  <si>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</si>
  <si>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</si>
  <si>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</si>
  <si>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</si>
  <si>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</si>
  <si>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</si>
  <si>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</si>
  <si>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</si>
  <si>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</si>
  <si>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</si>
  <si>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</si>
  <si>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</si>
  <si>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</si>
  <si>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</si>
  <si>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</si>
  <si>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</si>
  <si>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</si>
  <si>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</si>
  <si>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</si>
  <si>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</si>
  <si>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</si>
  <si>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</si>
  <si>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</si>
  <si>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</si>
  <si>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</si>
  <si>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</si>
  <si>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</si>
  <si>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</si>
  <si>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</si>
  <si>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</si>
  <si>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</si>
  <si>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</si>
  <si>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</si>
  <si>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</si>
  <si>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</si>
  <si>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</si>
  <si>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</si>
  <si>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</si>
  <si>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</si>
  <si>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</si>
  <si>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</si>
  <si>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</si>
  <si>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</si>
  <si>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</si>
  <si>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</si>
  <si>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</si>
  <si>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</si>
  <si>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</si>
  <si>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</si>
  <si>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</si>
  <si>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</si>
  <si>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</si>
  <si>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</si>
  <si>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</si>
  <si>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</si>
  <si>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</si>
  <si>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</si>
  <si>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</si>
  <si>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</si>
  <si>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</si>
  <si>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</si>
  <si>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</si>
  <si>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</si>
  <si>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</si>
  <si>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</si>
  <si>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</si>
  <si>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</si>
  <si>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</si>
  <si>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</si>
  <si>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</si>
  <si>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</si>
  <si>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</si>
  <si>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</si>
  <si>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</si>
  <si>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</si>
  <si>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</si>
  <si>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</si>
  <si>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</si>
  <si>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</si>
  <si>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</si>
  <si>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</si>
  <si>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</si>
  <si>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</si>
  <si>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</si>
  <si>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</si>
  <si>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</si>
  <si>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</si>
  <si>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</si>
  <si>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</si>
  <si>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</si>
  <si>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</si>
  <si>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</si>
  <si>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</si>
  <si>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</si>
  <si>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</si>
  <si>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</si>
  <si>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</si>
  <si>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</si>
  <si>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</si>
  <si>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</si>
  <si>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</si>
  <si>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</si>
  <si>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</si>
  <si>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</si>
  <si>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</si>
  <si>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</si>
  <si>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</si>
  <si>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</si>
  <si>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</si>
  <si>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</si>
  <si>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</si>
  <si>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</si>
  <si>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</si>
  <si>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</si>
  <si>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</si>
  <si>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</si>
  <si>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</si>
  <si>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</si>
  <si>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</si>
  <si>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</si>
  <si>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</si>
  <si>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</si>
  <si>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</si>
  <si>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</si>
  <si>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</si>
  <si>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</si>
  <si>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</si>
  <si>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</si>
  <si>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</si>
  <si>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</si>
  <si>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</si>
  <si>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</si>
  <si>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</si>
  <si>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</si>
  <si>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</si>
  <si>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</si>
  <si>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</si>
  <si>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</si>
  <si>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</si>
  <si>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</si>
  <si>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</si>
  <si>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</si>
  <si>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</si>
  <si>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</si>
  <si>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</si>
  <si>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</si>
  <si>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</si>
  <si>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</si>
  <si>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</si>
  <si>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</si>
  <si>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</si>
  <si>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</si>
  <si>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</si>
  <si>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</si>
  <si>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</si>
  <si>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</si>
  <si>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</si>
  <si>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</si>
  <si>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</si>
  <si>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</si>
  <si>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</si>
  <si>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</si>
  <si>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</si>
  <si>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</si>
  <si>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</si>
  <si>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</si>
  <si>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</si>
  <si>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</si>
  <si>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</si>
  <si>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</si>
  <si>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</si>
  <si>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</si>
  <si>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</si>
  <si>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</si>
  <si>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</si>
  <si>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</si>
  <si>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</si>
  <si>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</si>
  <si>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</si>
  <si>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</si>
  <si>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</si>
  <si>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</si>
  <si>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</si>
  <si>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</si>
  <si>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</si>
  <si>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</si>
  <si>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</si>
  <si>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</si>
  <si>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</si>
  <si>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</si>
  <si>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</si>
  <si>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</si>
  <si>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</si>
  <si>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</si>
  <si>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</si>
  <si>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</si>
  <si>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</si>
  <si>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</si>
  <si>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</si>
  <si>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</si>
  <si>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</si>
  <si>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</si>
  <si>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</si>
  <si>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</si>
  <si>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</si>
  <si>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</si>
  <si>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</si>
  <si>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</si>
  <si>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</si>
  <si>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</si>
  <si>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</si>
  <si>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</si>
  <si>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</si>
  <si>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</si>
  <si>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</si>
  <si>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</si>
  <si>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</si>
  <si>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</si>
  <si>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</si>
  <si>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</si>
  <si>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</si>
  <si>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</si>
  <si>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</si>
  <si>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</si>
  <si>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</si>
  <si>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</si>
  <si>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</si>
  <si>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</si>
  <si>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</si>
  <si>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</si>
  <si>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</si>
  <si>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</si>
  <si>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</si>
  <si>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</si>
  <si>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</si>
  <si>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</si>
  <si>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</si>
  <si>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</si>
  <si>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</si>
  <si>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</si>
  <si>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</si>
  <si>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</si>
  <si>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</si>
  <si>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</si>
  <si>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</si>
  <si>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</si>
  <si>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</si>
  <si>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</si>
  <si>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</si>
  <si>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</si>
  <si>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</si>
  <si>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</si>
  <si>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</si>
  <si>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</si>
  <si>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</si>
  <si>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</si>
  <si>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</si>
  <si>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</si>
  <si>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</si>
  <si>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</si>
  <si>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</si>
  <si>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</si>
  <si>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</si>
  <si>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</si>
  <si>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</si>
  <si>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</si>
  <si>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</si>
  <si>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</si>
  <si>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</si>
  <si>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</si>
  <si>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</si>
  <si>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</si>
  <si>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</si>
  <si>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</si>
  <si>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</si>
  <si>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</si>
  <si>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</si>
  <si>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</si>
  <si>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</si>
  <si>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</si>
  <si>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</si>
  <si>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</si>
  <si>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</si>
  <si>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</si>
  <si>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</si>
  <si>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</si>
  <si>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</si>
  <si>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</si>
  <si>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</si>
  <si>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</si>
  <si>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</si>
  <si>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</si>
  <si>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</si>
  <si>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</si>
  <si>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</si>
  <si>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</si>
  <si>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</si>
  <si>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</si>
  <si>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</si>
  <si>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</si>
  <si>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</si>
  <si>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</si>
  <si>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</si>
  <si>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</si>
  <si>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</si>
  <si>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</si>
  <si>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</si>
  <si>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</si>
  <si>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</si>
  <si>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</si>
  <si>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</si>
  <si>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</si>
  <si>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</si>
  <si>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</si>
  <si>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</si>
  <si>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</si>
  <si>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</si>
  <si>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</si>
  <si>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</si>
  <si>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</si>
  <si>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</si>
  <si>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</si>
  <si>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</si>
  <si>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</si>
  <si>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</si>
  <si>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</si>
  <si>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</si>
  <si>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</si>
  <si>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</si>
  <si>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</si>
  <si>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</si>
  <si>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</si>
  <si>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</si>
  <si>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</si>
  <si>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</si>
  <si>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</si>
  <si>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</si>
  <si>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</si>
  <si>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</si>
  <si>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</si>
  <si>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</si>
  <si>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</si>
  <si>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</si>
  <si>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</si>
  <si>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</si>
  <si>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</si>
  <si>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</si>
  <si>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</si>
  <si>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</si>
  <si>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</si>
  <si>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</si>
  <si>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</si>
  <si>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</si>
  <si>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</si>
  <si>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</si>
  <si>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</si>
  <si>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</si>
  <si>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</si>
  <si>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</si>
  <si>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</si>
  <si>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</si>
  <si>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</si>
  <si>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</si>
  <si>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</si>
  <si>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</si>
  <si>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</si>
  <si>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</si>
  <si>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</si>
  <si>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</si>
  <si>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</si>
  <si>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</si>
  <si>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</si>
  <si>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</si>
  <si>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</si>
  <si>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</si>
  <si>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</si>
  <si>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</si>
  <si>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</si>
  <si>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</si>
  <si>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</si>
  <si>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</si>
  <si>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</si>
  <si>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</si>
  <si>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</si>
  <si>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</si>
  <si>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</si>
  <si>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</si>
  <si>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</si>
  <si>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</si>
  <si>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</si>
  <si>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</si>
  <si>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</si>
  <si>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</si>
  <si>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</si>
  <si>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</si>
  <si>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</si>
  <si>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</si>
  <si>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</si>
  <si>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</si>
  <si>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</si>
  <si>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</si>
  <si>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</si>
  <si>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</si>
  <si>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</si>
  <si>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</si>
  <si>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</si>
  <si>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</si>
  <si>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</si>
  <si>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</si>
  <si>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</si>
  <si>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</si>
  <si>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</si>
  <si>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</si>
  <si>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</si>
  <si>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</si>
  <si>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</si>
  <si>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</si>
  <si>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</si>
  <si>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</si>
  <si>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</si>
  <si>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</si>
  <si>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</si>
  <si>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</si>
  <si>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</si>
  <si>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</si>
  <si>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</si>
  <si>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</si>
  <si>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</si>
  <si>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</si>
  <si>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</si>
  <si>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</si>
  <si>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</si>
  <si>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</si>
  <si>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</si>
  <si>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</si>
  <si>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</si>
  <si>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</si>
  <si>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</si>
  <si>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</si>
  <si>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</si>
  <si>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</si>
  <si>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</si>
  <si>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</si>
  <si>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</si>
  <si>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</si>
  <si>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</si>
  <si>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</si>
  <si>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</si>
  <si>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</si>
  <si>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</si>
  <si>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</si>
  <si>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</si>
  <si>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</si>
  <si>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</si>
  <si>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</si>
  <si>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</si>
  <si>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</si>
  <si>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</si>
  <si>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</si>
  <si>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</si>
  <si>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</si>
  <si>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</si>
  <si>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</si>
  <si>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</si>
  <si>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</si>
  <si>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</si>
  <si>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</si>
  <si>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</si>
  <si>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</si>
  <si>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</si>
  <si>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</si>
  <si>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</si>
  <si>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</si>
  <si>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</si>
  <si>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</si>
  <si>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</si>
  <si>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</si>
  <si>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</si>
  <si>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</si>
  <si>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</si>
  <si>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</si>
  <si>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</si>
  <si>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</si>
  <si>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</si>
  <si>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</si>
  <si>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</si>
  <si>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</si>
  <si>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</si>
  <si>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</si>
  <si>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</si>
  <si>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</si>
  <si>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</si>
  <si>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</si>
  <si>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</si>
  <si>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</si>
  <si>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</si>
  <si>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</si>
  <si>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</si>
  <si>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</si>
  <si>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</si>
  <si>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</si>
  <si>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</si>
  <si>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</si>
  <si>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</si>
  <si>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</si>
  <si>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</si>
  <si>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</si>
  <si>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</si>
  <si>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</si>
  <si>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</si>
  <si>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</si>
  <si>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</si>
  <si>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</si>
  <si>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</si>
  <si>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</si>
  <si>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</si>
  <si>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</si>
  <si>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</si>
  <si>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</si>
  <si>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</si>
  <si>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</si>
  <si>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</si>
  <si>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</si>
  <si>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</si>
  <si>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</si>
  <si>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</si>
  <si>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</si>
  <si>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</si>
  <si>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</si>
  <si>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</si>
  <si>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</si>
  <si>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</si>
  <si>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</si>
  <si>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</si>
  <si>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</si>
  <si>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</si>
  <si>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</si>
  <si>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</si>
  <si>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</si>
  <si>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</si>
  <si>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</si>
  <si>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</si>
  <si>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</si>
  <si>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</si>
  <si>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</si>
  <si>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</si>
  <si>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</si>
  <si>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</si>
  <si>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</si>
  <si>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</si>
  <si>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</si>
  <si>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</si>
  <si>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</si>
  <si>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</si>
  <si>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</si>
  <si>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</si>
  <si>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</si>
  <si>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</si>
  <si>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</si>
  <si>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</si>
  <si>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</si>
  <si>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</si>
  <si>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</si>
  <si>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</si>
  <si>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</si>
  <si>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</si>
  <si>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</si>
  <si>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</si>
  <si>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</si>
  <si>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</si>
  <si>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</si>
  <si>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</si>
  <si>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</si>
  <si>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</si>
  <si>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</si>
  <si>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</si>
  <si>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</si>
  <si>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</si>
  <si>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</si>
  <si>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</si>
  <si>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</si>
  <si>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</si>
  <si>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</si>
  <si>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</si>
  <si>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</si>
  <si>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</si>
  <si>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</si>
  <si>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</si>
  <si>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</si>
  <si>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</si>
  <si>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</si>
  <si>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</si>
  <si>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</si>
  <si>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</si>
  <si>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</si>
  <si>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</si>
  <si>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</si>
  <si>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</si>
  <si>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</si>
  <si>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</si>
  <si>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</si>
  <si>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</si>
  <si>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</si>
  <si>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</si>
  <si>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</si>
  <si>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</si>
  <si>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</si>
  <si>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</si>
  <si>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</si>
  <si>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</si>
  <si>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</si>
  <si>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</si>
  <si>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</si>
  <si>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</si>
  <si>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</si>
  <si>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</si>
  <si>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</si>
  <si>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</si>
  <si>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</si>
  <si>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</si>
  <si>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</si>
  <si>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</si>
  <si>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</si>
  <si>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</si>
  <si>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</si>
  <si>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</si>
  <si>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</si>
  <si>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</si>
  <si>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</si>
  <si>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</si>
  <si>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</si>
  <si>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</si>
  <si>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</si>
  <si>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</si>
  <si>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</si>
  <si>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</si>
  <si>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</si>
  <si>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</si>
  <si>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</si>
  <si>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</si>
  <si>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</si>
  <si>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</si>
  <si>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</si>
  <si>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</si>
  <si>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</si>
  <si>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</si>
  <si>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</si>
  <si>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</si>
  <si>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</si>
  <si>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</si>
  <si>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</si>
  <si>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</si>
  <si>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</si>
  <si>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</si>
  <si>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</si>
  <si>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</si>
  <si>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</si>
  <si>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</si>
  <si>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</si>
  <si>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</si>
  <si>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</si>
  <si>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</si>
  <si>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</si>
  <si>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</si>
  <si>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</si>
  <si>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</si>
  <si>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</si>
  <si>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</si>
  <si>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</si>
  <si>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</si>
  <si>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</si>
  <si>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</si>
  <si>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</si>
  <si>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</si>
  <si>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</si>
  <si>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</si>
  <si>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</si>
  <si>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</si>
  <si>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</si>
  <si>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</si>
  <si>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</si>
  <si>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</si>
  <si>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</si>
  <si>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</si>
  <si>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</si>
  <si>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</si>
  <si>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</si>
  <si>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</si>
  <si>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</si>
  <si>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</si>
  <si>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</si>
  <si>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</si>
  <si>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</si>
  <si>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</si>
  <si>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</si>
  <si>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</si>
  <si>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</si>
  <si>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</si>
  <si>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</si>
  <si>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</si>
  <si>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</si>
  <si>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</si>
  <si>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</si>
  <si>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</si>
  <si>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</si>
  <si>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</si>
  <si>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</si>
  <si>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</si>
  <si>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</si>
  <si>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</si>
  <si>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</si>
  <si>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</si>
  <si>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</si>
  <si>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</si>
  <si>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</si>
  <si>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</si>
  <si>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</si>
  <si>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</si>
  <si>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</si>
  <si>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</si>
  <si>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</si>
  <si>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</si>
  <si>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</si>
  <si>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</si>
  <si>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</si>
  <si>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</si>
  <si>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</si>
  <si>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</si>
  <si>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</si>
  <si>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</si>
  <si>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</si>
  <si>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</si>
  <si>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</si>
  <si>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</si>
  <si>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</si>
  <si>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</si>
  <si>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</si>
  <si>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</si>
  <si>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</si>
  <si>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</si>
  <si>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</si>
  <si>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</si>
  <si>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</si>
  <si>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</si>
  <si>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</si>
  <si>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</si>
  <si>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</si>
  <si>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</si>
  <si>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</si>
  <si>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</si>
  <si>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</si>
  <si>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</si>
  <si>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</si>
  <si>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</si>
  <si>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</si>
  <si>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</si>
  <si>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</si>
  <si>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</si>
  <si>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</si>
  <si>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</si>
  <si>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</si>
  <si>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</si>
  <si>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</si>
  <si>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</si>
  <si>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</si>
  <si>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</si>
  <si>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</si>
  <si>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</si>
  <si>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</si>
  <si>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</si>
  <si>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</si>
  <si>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</si>
  <si>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</si>
  <si>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</si>
  <si>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</si>
  <si>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</si>
  <si>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</si>
  <si>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</si>
  <si>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</si>
  <si>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</si>
  <si>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</si>
  <si>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</si>
  <si>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</si>
  <si>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</si>
  <si>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</si>
  <si>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</si>
  <si>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</si>
  <si>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</si>
  <si>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</si>
  <si>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</si>
  <si>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</si>
  <si>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</si>
  <si>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</si>
  <si>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</si>
  <si>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</si>
  <si>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</si>
  <si>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</si>
  <si>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</si>
  <si>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</si>
  <si>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</si>
  <si>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</si>
  <si>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</si>
  <si>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</si>
  <si>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</si>
  <si>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</si>
  <si>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</si>
  <si>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</si>
  <si>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</si>
  <si>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</si>
  <si>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</si>
  <si>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</si>
  <si>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</si>
  <si>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</si>
  <si>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</si>
  <si>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</si>
  <si>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</si>
  <si>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</si>
  <si>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</si>
  <si>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</si>
  <si>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</si>
  <si>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</si>
  <si>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</si>
  <si>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</si>
  <si>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</si>
  <si>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</si>
  <si>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</si>
  <si>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</si>
  <si>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</si>
  <si>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</si>
  <si>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</si>
  <si>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</si>
  <si>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</si>
  <si>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</si>
  <si>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</si>
  <si>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</si>
  <si>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</si>
  <si>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</si>
  <si>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</si>
  <si>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</si>
  <si>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</si>
  <si>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</si>
  <si>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</si>
  <si>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</si>
  <si>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</si>
  <si>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</si>
  <si>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</si>
  <si>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</si>
  <si>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</si>
  <si>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</si>
  <si>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</si>
  <si>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</si>
  <si>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</si>
  <si>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</si>
  <si>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</si>
  <si>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</si>
  <si>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</si>
  <si>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</si>
  <si>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</si>
  <si>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</si>
  <si>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</si>
  <si>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</si>
  <si>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</si>
  <si>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</si>
  <si>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</si>
  <si>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</si>
  <si>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</si>
  <si>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</si>
  <si>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</si>
  <si>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</si>
  <si>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</si>
  <si>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</si>
  <si>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</si>
  <si>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</si>
  <si>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</si>
  <si>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</si>
  <si>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</si>
  <si>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</si>
  <si>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</si>
  <si>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</si>
  <si>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</si>
  <si>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</si>
  <si>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</si>
  <si>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</si>
  <si>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</si>
  <si>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</si>
  <si>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</si>
  <si>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</si>
  <si>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</si>
  <si>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</si>
  <si>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</si>
  <si>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</si>
  <si>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</si>
  <si>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</si>
  <si>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</si>
  <si>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</si>
  <si>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</si>
  <si>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</si>
  <si>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</si>
  <si>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</si>
  <si>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</si>
  <si>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</si>
  <si>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</si>
  <si>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</si>
  <si>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</si>
  <si>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</si>
  <si>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</si>
  <si>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</si>
  <si>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</si>
  <si>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</si>
  <si>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</si>
  <si>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</si>
  <si>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</si>
  <si>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</si>
  <si>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</si>
  <si>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</si>
  <si>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</si>
  <si>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</si>
  <si>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</si>
  <si>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</si>
  <si>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</si>
  <si>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</si>
  <si>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</si>
  <si>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</si>
  <si>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</si>
  <si>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</si>
  <si>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</si>
  <si>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</si>
  <si>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</si>
  <si>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</si>
  <si>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</si>
  <si>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</si>
  <si>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</si>
  <si>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</si>
  <si>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</si>
  <si>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</si>
  <si>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</si>
  <si>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</si>
  <si>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</si>
  <si>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</si>
  <si>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</si>
  <si>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</si>
  <si>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</si>
  <si>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</si>
  <si>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</si>
  <si>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</si>
  <si>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</si>
  <si>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</si>
  <si>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</si>
  <si>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</si>
  <si>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</si>
  <si>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</si>
  <si>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</si>
  <si>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</si>
  <si>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</si>
  <si>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</si>
  <si>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</si>
  <si>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</si>
  <si>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</si>
  <si>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</si>
  <si>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</si>
  <si>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</si>
  <si>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</si>
  <si>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</si>
  <si>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</si>
  <si>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</si>
  <si>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</si>
  <si>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</si>
  <si>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</si>
  <si>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</si>
  <si>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</si>
  <si>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</si>
  <si>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</si>
  <si>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</si>
  <si>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</si>
  <si>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</si>
  <si>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</si>
  <si>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</si>
  <si>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</si>
  <si>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</si>
  <si>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</si>
  <si>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</si>
  <si>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</si>
  <si>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</si>
  <si>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</si>
  <si>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</si>
  <si>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</si>
  <si>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</si>
  <si>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</si>
  <si>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</si>
  <si>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</si>
  <si>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</si>
  <si>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</si>
  <si>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</si>
  <si>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</si>
  <si>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</si>
  <si>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</si>
  <si>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</si>
  <si>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</si>
  <si>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</si>
  <si>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</si>
  <si>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</si>
  <si>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</si>
  <si>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</si>
  <si>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</si>
  <si>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</si>
  <si>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</si>
  <si>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</si>
  <si>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</si>
  <si>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</si>
  <si>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</si>
  <si>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</si>
  <si>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</si>
  <si>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</si>
  <si>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</si>
  <si>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</si>
  <si>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</si>
  <si>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</si>
  <si>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</si>
  <si>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</si>
  <si>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</si>
  <si>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</si>
  <si>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</si>
  <si>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</si>
  <si>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</si>
  <si>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</si>
  <si>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</si>
  <si>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</si>
  <si>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</si>
  <si>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</si>
  <si>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</si>
  <si>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</si>
  <si>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</si>
  <si>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</si>
  <si>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</si>
  <si>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</si>
  <si>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</si>
  <si>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</si>
  <si>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</si>
  <si>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</si>
  <si>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</si>
  <si>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</si>
  <si>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</si>
  <si>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</si>
  <si>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</si>
  <si>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</si>
  <si>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</si>
  <si>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</si>
  <si>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</si>
  <si>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</si>
  <si>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</si>
  <si>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</si>
  <si>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</si>
  <si>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</si>
  <si>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</si>
  <si>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</si>
  <si>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</si>
  <si>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</si>
  <si>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</si>
  <si>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</si>
  <si>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</si>
  <si>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</si>
  <si>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</si>
  <si>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</si>
  <si>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</si>
  <si>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</si>
  <si>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</si>
  <si>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</si>
  <si>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</si>
  <si>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</si>
  <si>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</si>
  <si>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</si>
  <si>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</si>
  <si>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</si>
  <si>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</si>
  <si>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</si>
  <si>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</si>
  <si>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</si>
  <si>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</si>
  <si>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</si>
  <si>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</si>
  <si>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</si>
  <si>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</si>
  <si>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</si>
  <si>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</si>
  <si>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</si>
  <si>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</si>
  <si>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</si>
  <si>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</si>
  <si>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</si>
  <si>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</si>
  <si>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</si>
  <si>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</si>
  <si>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</si>
  <si>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</si>
  <si>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</si>
  <si>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</si>
  <si>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</si>
  <si>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</si>
  <si>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</si>
  <si>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</si>
  <si>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</si>
  <si>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</si>
  <si>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</si>
  <si>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</si>
  <si>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</si>
  <si>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</si>
  <si>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</si>
  <si>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</si>
  <si>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</si>
  <si>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</si>
  <si>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</si>
  <si>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</si>
  <si>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</si>
  <si>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</si>
  <si>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</si>
  <si>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</si>
  <si>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</si>
  <si>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</si>
  <si>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</si>
  <si>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</si>
  <si>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</si>
  <si>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</si>
  <si>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</si>
  <si>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</si>
  <si>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</si>
  <si>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</si>
  <si>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</si>
  <si>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</si>
  <si>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</si>
  <si>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</si>
  <si>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</si>
  <si>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</si>
  <si>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</si>
  <si>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</si>
  <si>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</si>
  <si>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</si>
  <si>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</si>
  <si>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</si>
  <si>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</si>
  <si>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</si>
  <si>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</si>
  <si>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</si>
  <si>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</si>
  <si>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</si>
  <si>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</si>
  <si>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</si>
  <si>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</si>
  <si>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</si>
  <si>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</si>
  <si>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</si>
  <si>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</si>
  <si>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</si>
  <si>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</si>
  <si>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</si>
  <si>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</si>
  <si>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</si>
  <si>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</si>
  <si>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</si>
  <si>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</si>
  <si>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</si>
  <si>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</si>
  <si>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</si>
  <si>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</si>
  <si>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</si>
  <si>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</si>
  <si>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</si>
  <si>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</si>
  <si>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</si>
  <si>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</si>
  <si>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</si>
  <si>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</si>
  <si>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</si>
  <si>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</si>
  <si>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</si>
  <si>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</si>
  <si>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</si>
  <si>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</si>
  <si>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</si>
  <si>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</si>
  <si>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</si>
  <si>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</si>
  <si>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</si>
  <si>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</si>
  <si>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</si>
  <si>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</si>
  <si>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</si>
  <si>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</si>
  <si>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</si>
  <si>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</si>
  <si>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</si>
  <si>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</si>
  <si>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</si>
  <si>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</si>
  <si>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</si>
  <si>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</si>
  <si>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</si>
  <si>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</si>
  <si>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</si>
  <si>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</si>
  <si>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</si>
  <si>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</si>
  <si>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</si>
  <si>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</si>
  <si>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</si>
  <si>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</si>
  <si>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</si>
  <si>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</si>
  <si>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</si>
  <si>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</si>
  <si>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</si>
  <si>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</si>
  <si>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</si>
  <si>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</si>
  <si>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</si>
  <si>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</si>
  <si>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</si>
  <si>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</si>
  <si>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</si>
  <si>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</si>
  <si>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</si>
  <si>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</si>
  <si>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</si>
  <si>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</si>
  <si>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</si>
  <si>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</si>
  <si>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</si>
  <si>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</si>
  <si>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</si>
  <si>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</si>
  <si>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</si>
  <si>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</si>
  <si>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</si>
  <si>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</si>
  <si>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</si>
  <si>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</si>
  <si>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</si>
  <si>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</si>
  <si>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</si>
  <si>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</si>
  <si>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</si>
  <si>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</si>
  <si>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</si>
  <si>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</si>
  <si>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</si>
  <si>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</si>
  <si>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</si>
  <si>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</si>
  <si>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</si>
  <si>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</si>
  <si>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</si>
  <si>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</si>
  <si>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</si>
  <si>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</si>
  <si>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</si>
  <si>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</si>
  <si>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</si>
  <si>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</si>
  <si>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</si>
  <si>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</si>
  <si>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</si>
  <si>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</si>
  <si>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</si>
  <si>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</si>
  <si>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</si>
  <si>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</si>
  <si>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</si>
  <si>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</si>
  <si>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</si>
  <si>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</si>
  <si>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</si>
  <si>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</si>
  <si>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</si>
  <si>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</si>
  <si>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</si>
  <si>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</si>
  <si>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</si>
  <si>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</si>
  <si>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</si>
  <si>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</si>
  <si>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</si>
  <si>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</si>
  <si>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</si>
  <si>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</si>
  <si>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</si>
  <si>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</si>
  <si>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</si>
  <si>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</si>
  <si>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</si>
  <si>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</si>
  <si>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</si>
  <si>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</si>
  <si>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</si>
  <si>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</si>
  <si>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</si>
  <si>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</si>
  <si>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</si>
  <si>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</si>
  <si>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</si>
  <si>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</si>
  <si>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</si>
  <si>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</si>
  <si>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</si>
  <si>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</si>
  <si>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</si>
  <si>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</si>
  <si>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</si>
  <si>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</si>
  <si>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</si>
  <si>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</si>
  <si>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</si>
  <si>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</si>
  <si>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</si>
  <si>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</si>
  <si>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</si>
  <si>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</si>
  <si>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</si>
  <si>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</si>
  <si>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</si>
  <si>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</si>
  <si>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</si>
  <si>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</si>
  <si>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</si>
  <si>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</si>
  <si>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</si>
  <si>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</si>
  <si>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</si>
  <si>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</si>
  <si>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</si>
  <si>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</si>
  <si>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</si>
  <si>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</si>
  <si>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</si>
  <si>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</si>
  <si>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</si>
  <si>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</si>
  <si>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</si>
  <si>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</si>
  <si>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</si>
  <si>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</si>
  <si>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</si>
  <si>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</si>
  <si>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</si>
  <si>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</si>
  <si>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</si>
  <si>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</si>
  <si>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</si>
  <si>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</si>
  <si>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</si>
  <si>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</si>
  <si>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</si>
  <si>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</si>
  <si>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</si>
  <si>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</si>
  <si>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</si>
  <si>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</si>
  <si>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</si>
  <si>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</si>
  <si>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</si>
  <si>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</si>
  <si>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</si>
  <si>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</si>
  <si>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</si>
  <si>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</si>
  <si>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</si>
  <si>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</si>
  <si>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</si>
  <si>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</si>
  <si>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</si>
  <si>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</si>
  <si>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</si>
  <si>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</si>
  <si>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</si>
  <si>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</si>
  <si>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</si>
  <si>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</si>
  <si>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</si>
  <si>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</si>
  <si>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</si>
  <si>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</si>
  <si>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</si>
  <si>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</si>
  <si>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</si>
  <si>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</si>
  <si>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</si>
  <si>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</si>
  <si>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</si>
  <si>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</si>
  <si>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</si>
  <si>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</si>
  <si>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</si>
  <si>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</si>
  <si>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</si>
  <si>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</si>
  <si>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</si>
  <si>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</si>
  <si>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</si>
  <si>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</si>
  <si>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</si>
  <si>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</si>
  <si>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</si>
  <si>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</si>
  <si>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</si>
  <si>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</si>
  <si>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</si>
  <si>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</si>
  <si>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</si>
  <si>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</si>
  <si>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</si>
  <si>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</si>
  <si>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</si>
  <si>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</si>
  <si>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</si>
  <si>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</si>
  <si>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</si>
  <si>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</si>
  <si>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</si>
  <si>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</si>
  <si>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</si>
  <si>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</si>
  <si>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</si>
  <si>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</si>
  <si>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</si>
  <si>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</si>
  <si>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</si>
  <si>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</si>
  <si>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</si>
  <si>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</si>
  <si>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</si>
  <si>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</si>
  <si>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</si>
  <si>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</si>
  <si>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</si>
  <si>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</si>
  <si>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</si>
  <si>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</si>
  <si>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</si>
  <si>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</si>
  <si>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</si>
  <si>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</si>
  <si>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</si>
  <si>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</si>
  <si>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</si>
  <si>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</si>
  <si>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</si>
  <si>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</si>
  <si>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</si>
  <si>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</si>
  <si>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</si>
  <si>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</si>
  <si>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</si>
  <si>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</si>
  <si>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</si>
  <si>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</si>
  <si>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</si>
  <si>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</si>
  <si>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</si>
  <si>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</si>
  <si>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</si>
  <si>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</si>
  <si>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</si>
  <si>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</si>
  <si>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</si>
  <si>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</si>
  <si>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</si>
  <si>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</si>
  <si>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</si>
  <si>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</si>
  <si>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</si>
  <si>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</si>
  <si>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</si>
  <si>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</si>
  <si>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</si>
  <si>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</si>
  <si>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</si>
  <si>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</si>
  <si>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</si>
  <si>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</si>
  <si>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</si>
  <si>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</si>
  <si>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</si>
  <si>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</si>
  <si>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</si>
  <si>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</si>
  <si>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</si>
  <si>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</si>
  <si>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</si>
  <si>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</si>
  <si>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</si>
  <si>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</si>
  <si>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</si>
  <si>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</si>
  <si>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</si>
  <si>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</si>
  <si>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</si>
  <si>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</si>
  <si>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</si>
  <si>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</si>
  <si>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</si>
  <si>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</si>
  <si>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</si>
  <si>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</si>
  <si>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</si>
  <si>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</si>
  <si>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</si>
  <si>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</si>
  <si>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</si>
  <si>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</si>
  <si>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</si>
  <si>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</si>
  <si>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</si>
  <si>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</si>
  <si>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</si>
  <si>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</si>
  <si>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</si>
  <si>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</si>
  <si>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</si>
  <si>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</si>
  <si>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</si>
  <si>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</si>
  <si>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</si>
  <si>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</si>
  <si>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</si>
  <si>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</si>
  <si>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</si>
  <si>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</si>
  <si>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</si>
  <si>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</si>
  <si>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</si>
  <si>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</si>
  <si>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</si>
  <si>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</si>
  <si>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</si>
  <si>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</si>
  <si>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</si>
  <si>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</si>
  <si>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</si>
  <si>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</si>
  <si>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</si>
  <si>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</si>
  <si>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</si>
  <si>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</si>
  <si>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</si>
  <si>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</si>
  <si>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</si>
  <si>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</si>
  <si>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</si>
  <si>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</si>
  <si>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</si>
  <si>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</si>
  <si>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</si>
  <si>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</si>
  <si>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</si>
  <si>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</si>
  <si>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</si>
  <si>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</si>
  <si>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</si>
  <si>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</si>
  <si>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</si>
  <si>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</si>
  <si>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</si>
  <si>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</si>
  <si>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</si>
  <si>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</si>
  <si>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</si>
  <si>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</si>
  <si>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</si>
  <si>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</si>
  <si>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</si>
  <si>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</si>
  <si>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</si>
  <si>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</si>
  <si>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</si>
  <si>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</si>
  <si>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</si>
  <si>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</si>
  <si>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</si>
  <si>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</si>
  <si>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</si>
  <si>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</si>
  <si>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</si>
  <si>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</si>
  <si>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</si>
  <si>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</si>
  <si>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</si>
  <si>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</si>
  <si>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</si>
  <si>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</si>
  <si>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</si>
  <si>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</si>
  <si>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</si>
  <si>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</si>
  <si>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</si>
  <si>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</si>
  <si>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</si>
  <si>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</si>
  <si>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</si>
  <si>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</si>
  <si>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</si>
  <si>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</si>
  <si>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</si>
  <si>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</si>
  <si>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</si>
  <si>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</si>
  <si>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</si>
  <si>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</si>
  <si>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</si>
  <si>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</si>
  <si>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</si>
  <si>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</si>
  <si>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</si>
  <si>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</si>
  <si>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</si>
  <si>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</si>
  <si>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</si>
  <si>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</si>
  <si>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</si>
  <si>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</si>
  <si>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</si>
  <si>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</si>
  <si>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</si>
  <si>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</si>
  <si>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</si>
  <si>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</si>
  <si>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</si>
  <si>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</si>
  <si>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</si>
  <si>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</si>
  <si>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</si>
  <si>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</si>
  <si>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</si>
  <si>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</si>
  <si>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</si>
  <si>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</si>
  <si>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</si>
  <si>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</si>
  <si>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</si>
  <si>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</si>
  <si>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</si>
  <si>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</si>
  <si>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</si>
  <si>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</si>
  <si>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</si>
  <si>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</si>
  <si>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</si>
  <si>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</si>
  <si>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</si>
  <si>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</si>
  <si>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</si>
  <si>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</si>
  <si>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</si>
  <si>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</si>
  <si>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</si>
  <si>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</si>
  <si>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</si>
  <si>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</si>
  <si>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</si>
  <si>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</si>
  <si>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</si>
  <si>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</si>
  <si>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</si>
  <si>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</si>
  <si>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</si>
  <si>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</si>
  <si>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</si>
  <si>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</si>
  <si>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</si>
  <si>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</si>
  <si>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</si>
  <si>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</si>
  <si>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</si>
  <si>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</si>
  <si>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</si>
  <si>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</si>
  <si>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</si>
  <si>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</si>
  <si>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</si>
  <si>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</si>
  <si>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</si>
  <si>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</si>
  <si>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</si>
  <si>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</si>
  <si>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</si>
  <si>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</si>
  <si>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</si>
  <si>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</si>
  <si>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</si>
  <si>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</si>
  <si>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</si>
  <si>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</si>
  <si>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</si>
  <si>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</si>
  <si>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</si>
  <si>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</si>
  <si>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</si>
  <si>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</si>
  <si>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</si>
  <si>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</si>
  <si>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</si>
  <si>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</si>
  <si>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</si>
  <si>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</si>
  <si>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</si>
  <si>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</si>
  <si>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</si>
  <si>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</si>
  <si>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</si>
  <si>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</si>
  <si>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</si>
  <si>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</si>
  <si>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</si>
  <si>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</si>
  <si>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</si>
  <si>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</si>
  <si>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</si>
  <si>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</si>
  <si>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</si>
  <si>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</si>
  <si>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</si>
  <si>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</si>
  <si>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</si>
  <si>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</si>
  <si>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</si>
  <si>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</si>
  <si>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</si>
  <si>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</si>
  <si>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</si>
  <si>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</si>
  <si>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</si>
  <si>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</si>
  <si>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</si>
  <si>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</si>
  <si>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</si>
  <si>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</si>
  <si>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</si>
  <si>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</si>
  <si>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</si>
  <si>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</si>
  <si>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</si>
  <si>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</si>
  <si>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</si>
  <si>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</si>
  <si>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</si>
  <si>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</si>
  <si>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</si>
  <si>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</si>
  <si>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</si>
  <si>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</si>
  <si>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</si>
  <si>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</si>
  <si>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</si>
  <si>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</si>
  <si>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</si>
  <si>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</si>
  <si>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</si>
  <si>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</si>
  <si>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</si>
  <si>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</si>
  <si>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</si>
  <si>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</si>
  <si>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</si>
  <si>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</si>
  <si>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</si>
  <si>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</si>
  <si>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</si>
  <si>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</si>
  <si>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</si>
  <si>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</si>
  <si>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</si>
  <si>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</si>
  <si>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</si>
  <si>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</si>
  <si>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</si>
  <si>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</si>
  <si>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</si>
  <si>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</si>
  <si>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</si>
  <si>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</si>
  <si>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</si>
  <si>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</si>
  <si>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</si>
  <si>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</si>
  <si>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</si>
  <si>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</si>
  <si>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</si>
  <si>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</si>
  <si>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</si>
  <si>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</si>
  <si>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</si>
  <si>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</si>
  <si>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</si>
  <si>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</si>
  <si>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</si>
  <si>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</si>
  <si>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</si>
  <si>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</si>
  <si>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</si>
  <si>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</si>
  <si>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</si>
  <si>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</si>
  <si>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</si>
  <si>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</si>
  <si>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</si>
  <si>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</si>
  <si>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</si>
  <si>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</si>
  <si>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</si>
  <si>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</si>
  <si>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</si>
  <si>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</si>
  <si>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</si>
  <si>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</si>
  <si>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</si>
  <si>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</si>
  <si>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</si>
  <si>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</si>
  <si>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</si>
  <si>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</si>
  <si>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</si>
  <si>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</si>
  <si>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</si>
  <si>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</si>
  <si>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</si>
  <si>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</si>
  <si>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</si>
  <si>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</si>
  <si>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</si>
  <si>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</si>
  <si>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</si>
  <si>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</si>
  <si>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</si>
  <si>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</si>
  <si>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</si>
  <si>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</si>
  <si>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</si>
  <si>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</si>
  <si>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</si>
  <si>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</si>
  <si>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</si>
  <si>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</si>
  <si>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</si>
  <si>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</si>
  <si>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</si>
  <si>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</si>
  <si>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</si>
  <si>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</si>
  <si>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</si>
  <si>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</si>
  <si>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</si>
  <si>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</si>
  <si>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</si>
  <si>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</si>
  <si>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</si>
  <si>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</si>
  <si>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</si>
  <si>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</si>
  <si>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</si>
  <si>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</si>
  <si>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</si>
  <si>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</si>
  <si>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</si>
  <si>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</si>
  <si>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</si>
  <si>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</si>
  <si>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</si>
  <si>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</si>
  <si>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</si>
  <si>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</si>
  <si>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</si>
  <si>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</si>
  <si>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</si>
  <si>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</si>
  <si>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</si>
  <si>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</si>
  <si>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</si>
  <si>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</si>
  <si>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</si>
  <si>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</si>
  <si>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</si>
  <si>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</si>
  <si>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</si>
  <si>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</si>
  <si>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</si>
  <si>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</si>
  <si>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</si>
  <si>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</si>
  <si>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</si>
  <si>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</si>
  <si>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</si>
  <si>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</si>
  <si>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</si>
  <si>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</si>
  <si>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</si>
  <si>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</si>
  <si>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</si>
  <si>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</si>
  <si>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</si>
  <si>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</si>
  <si>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</si>
  <si>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</si>
  <si>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</si>
  <si>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</si>
  <si>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</si>
  <si>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</si>
  <si>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</si>
  <si>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</si>
  <si>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</si>
  <si>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</si>
  <si>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</si>
  <si>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</si>
  <si>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</si>
  <si>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</si>
  <si>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</si>
  <si>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</si>
  <si>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</si>
  <si>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</si>
  <si>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</si>
  <si>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</si>
  <si>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</si>
  <si>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</si>
  <si>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</si>
  <si>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</si>
  <si>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</si>
  <si>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</si>
  <si>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</si>
  <si>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</si>
  <si>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</si>
  <si>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</si>
  <si>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</si>
  <si>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</si>
  <si>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</si>
  <si>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</si>
  <si>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</si>
  <si>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</si>
  <si>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</si>
  <si>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</si>
  <si>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</si>
  <si>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</si>
  <si>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</si>
  <si>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</si>
  <si>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</si>
  <si>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</si>
  <si>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</si>
  <si>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</si>
  <si>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</si>
  <si>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</si>
  <si>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</si>
  <si>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</si>
  <si>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</si>
  <si>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</si>
  <si>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</si>
  <si>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</si>
  <si>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</si>
  <si>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</si>
  <si>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</si>
  <si>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</si>
  <si>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</si>
  <si>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</si>
  <si>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</si>
  <si>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</si>
  <si>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</si>
  <si>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</si>
  <si>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</si>
  <si>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</si>
  <si>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</si>
  <si>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</si>
  <si>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</si>
  <si>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</si>
  <si>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</si>
  <si>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</si>
  <si>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</si>
  <si>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</si>
  <si>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</si>
  <si>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</si>
  <si>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</si>
  <si>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</si>
  <si>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</si>
  <si>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</si>
  <si>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</si>
  <si>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</si>
  <si>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</si>
  <si>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</si>
  <si>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</si>
  <si>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</si>
  <si>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</si>
  <si>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</si>
  <si>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</si>
  <si>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</si>
  <si>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</si>
  <si>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</si>
  <si>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</si>
  <si>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</si>
  <si>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</si>
  <si>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</si>
  <si>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</si>
  <si>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</si>
  <si>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</si>
  <si>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</si>
  <si>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</si>
  <si>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</si>
  <si>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</si>
  <si>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</si>
  <si>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</si>
  <si>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</si>
  <si>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</si>
  <si>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</si>
  <si>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</si>
  <si>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</si>
  <si>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</si>
  <si>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</si>
  <si>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</si>
  <si>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</si>
  <si>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</si>
  <si>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</si>
  <si>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</si>
  <si>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</si>
  <si>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</si>
  <si>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</si>
  <si>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</si>
  <si>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</si>
  <si>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</si>
  <si>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</si>
  <si>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</si>
  <si>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</si>
  <si>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</si>
  <si>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</si>
  <si>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</si>
  <si>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</si>
  <si>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</si>
  <si>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</si>
  <si>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</si>
  <si>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</si>
  <si>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</si>
  <si>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</si>
  <si>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</si>
  <si>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</si>
  <si>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</si>
  <si>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</si>
  <si>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</si>
  <si>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</si>
  <si>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</si>
  <si>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</si>
  <si>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</si>
  <si>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</si>
  <si>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</si>
  <si>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</si>
  <si>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</si>
  <si>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</si>
  <si>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</si>
  <si>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</si>
  <si>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</si>
  <si>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</si>
  <si>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</si>
  <si>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</si>
  <si>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</si>
  <si>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</si>
  <si>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</si>
  <si>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</si>
  <si>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</si>
  <si>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</si>
  <si>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</si>
  <si>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</si>
  <si>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</si>
  <si>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</si>
  <si>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</si>
  <si>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</si>
  <si>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</si>
  <si>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</si>
  <si>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</si>
  <si>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</si>
  <si>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</si>
  <si>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</si>
  <si>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</si>
  <si>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</si>
  <si>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</si>
  <si>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</si>
  <si>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</si>
  <si>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</si>
  <si>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</si>
  <si>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</si>
  <si>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</si>
  <si>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</si>
  <si>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</si>
  <si>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</si>
  <si>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</si>
  <si>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</si>
  <si>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</si>
  <si>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</si>
  <si>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</si>
  <si>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</si>
  <si>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</si>
  <si>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</si>
  <si>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</si>
  <si>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</si>
  <si>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</si>
  <si>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</si>
  <si>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</si>
  <si>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</si>
  <si>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</si>
  <si>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</si>
  <si>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</si>
  <si>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</si>
  <si>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</si>
  <si>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</si>
  <si>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</si>
  <si>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</si>
  <si>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</si>
  <si>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</si>
  <si>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</si>
  <si>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</si>
  <si>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</si>
  <si>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</si>
  <si>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</si>
  <si>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</si>
  <si>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</si>
  <si>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</si>
  <si>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</si>
  <si>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</si>
  <si>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</si>
  <si>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</si>
  <si>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</si>
  <si>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</si>
  <si>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</si>
  <si>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</si>
  <si>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</si>
  <si>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</si>
  <si>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</si>
  <si>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</si>
  <si>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</si>
  <si>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</si>
  <si>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</si>
  <si>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</si>
  <si>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</si>
  <si>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</si>
  <si>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</si>
  <si>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</si>
  <si>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</si>
  <si>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</si>
  <si>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</si>
  <si>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</si>
  <si>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</si>
  <si>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</si>
  <si>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</si>
  <si>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</si>
  <si>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</si>
  <si>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</si>
  <si>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</si>
  <si>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</si>
  <si>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</si>
  <si>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</si>
  <si>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</si>
  <si>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</si>
  <si>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</si>
  <si>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</si>
  <si>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</si>
  <si>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</si>
  <si>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</si>
  <si>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</si>
  <si>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</si>
  <si>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</si>
  <si>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</si>
  <si>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</si>
  <si>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</si>
  <si>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</si>
  <si>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</si>
  <si>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</si>
  <si>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</si>
  <si>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</si>
  <si>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</si>
  <si>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</si>
  <si>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</si>
  <si>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</si>
  <si>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</si>
  <si>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</si>
  <si>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</si>
  <si>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</si>
  <si>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</si>
  <si>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</si>
  <si>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</si>
  <si>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</si>
  <si>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</si>
  <si>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</si>
  <si>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</si>
  <si>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</si>
  <si>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</si>
  <si>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</si>
  <si>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</si>
  <si>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</si>
  <si>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</si>
  <si>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</si>
  <si>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</si>
  <si>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</si>
  <si>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</si>
  <si>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</si>
  <si>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</si>
  <si>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</si>
  <si>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</si>
  <si>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</si>
  <si>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</si>
  <si>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</si>
  <si>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</si>
  <si>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</si>
  <si>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</si>
  <si>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</si>
  <si>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</si>
  <si>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</si>
  <si>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</si>
  <si>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</si>
  <si>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</si>
  <si>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</si>
  <si>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</si>
  <si>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</si>
  <si>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</si>
  <si>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</si>
  <si>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</si>
  <si>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</si>
  <si>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</si>
  <si>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</si>
  <si>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</si>
  <si>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</si>
  <si>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</si>
  <si>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</si>
  <si>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</si>
  <si>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</si>
  <si>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</si>
  <si>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</si>
  <si>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</si>
  <si>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</si>
  <si>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</si>
  <si>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</si>
  <si>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</si>
  <si>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</si>
  <si>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</si>
  <si>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</si>
  <si>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</si>
  <si>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</si>
  <si>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</si>
  <si>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</si>
  <si>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</si>
  <si>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</si>
  <si>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</si>
  <si>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</si>
  <si>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</si>
  <si>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</si>
  <si>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</si>
  <si>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</si>
  <si>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</si>
  <si>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</si>
  <si>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</si>
  <si>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</si>
  <si>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</si>
  <si>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</si>
  <si>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</si>
  <si>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</si>
  <si>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</si>
  <si>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</si>
  <si>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</si>
  <si>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</si>
  <si>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</si>
  <si>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</si>
  <si>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</si>
  <si>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</si>
  <si>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</si>
  <si>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</si>
  <si>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</si>
  <si>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</si>
  <si>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</si>
  <si>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</si>
  <si>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</si>
  <si>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</si>
  <si>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</si>
  <si>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</si>
  <si>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</si>
  <si>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</si>
  <si>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</si>
  <si>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</si>
  <si>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</si>
  <si>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</si>
  <si>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</si>
  <si>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</si>
  <si>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</si>
  <si>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</si>
  <si>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</si>
  <si>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</si>
  <si>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</si>
  <si>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</si>
  <si>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</si>
  <si>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</si>
  <si>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</si>
  <si>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</si>
  <si>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</si>
  <si>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</si>
  <si>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</si>
  <si>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</si>
  <si>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</si>
  <si>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</si>
  <si>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</si>
  <si>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</si>
  <si>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</si>
  <si>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</si>
  <si>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</si>
  <si>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</si>
  <si>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</si>
  <si>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</si>
  <si>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</si>
  <si>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</si>
  <si>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</si>
  <si>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</si>
  <si>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</si>
  <si>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</si>
  <si>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</si>
  <si>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</si>
  <si>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</si>
  <si>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</si>
  <si>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</si>
  <si>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</si>
  <si>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</si>
  <si>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</si>
  <si>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</si>
  <si>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</si>
  <si>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</si>
  <si>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</si>
  <si>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</si>
  <si>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</si>
  <si>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</si>
  <si>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</si>
  <si>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</si>
  <si>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</si>
  <si>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</si>
  <si>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</si>
  <si>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</si>
  <si>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</si>
  <si>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</si>
  <si>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</si>
  <si>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</si>
  <si>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</si>
  <si>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</si>
  <si>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</si>
  <si>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</si>
  <si>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</si>
  <si>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</si>
  <si>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</si>
  <si>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</si>
  <si>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</si>
  <si>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</si>
  <si>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</si>
  <si>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</si>
  <si>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</si>
  <si>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</si>
  <si>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</si>
  <si>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</si>
  <si>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</si>
  <si>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</si>
  <si>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</si>
  <si>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</si>
  <si>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</si>
  <si>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</si>
  <si>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</si>
  <si>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</si>
  <si>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</si>
  <si>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</si>
  <si>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</si>
  <si>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</si>
  <si>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</si>
  <si>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</si>
  <si>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</si>
  <si>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</si>
  <si>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</si>
  <si>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</si>
  <si>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</si>
  <si>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</si>
  <si>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</si>
  <si>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</si>
  <si>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</si>
  <si>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</si>
  <si>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</si>
  <si>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</si>
  <si>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</si>
  <si>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</si>
  <si>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</si>
  <si>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</si>
  <si>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</si>
  <si>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</si>
  <si>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</si>
  <si>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</si>
  <si>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</si>
  <si>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</si>
  <si>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</si>
  <si>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</si>
  <si>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</si>
  <si>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</si>
  <si>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</si>
  <si>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</si>
  <si>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</si>
  <si>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</si>
  <si>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</si>
  <si>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</si>
  <si>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</si>
  <si>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</si>
  <si>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</si>
  <si>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</si>
  <si>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</si>
  <si>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</si>
  <si>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</si>
  <si>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</si>
  <si>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</si>
  <si>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</si>
  <si>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</si>
  <si>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</si>
  <si>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</si>
  <si>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</si>
  <si>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</si>
  <si>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</si>
  <si>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</si>
  <si>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</si>
  <si>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</si>
  <si>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</si>
  <si>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</si>
  <si>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</si>
  <si>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</si>
  <si>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</si>
  <si>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</si>
  <si>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</si>
  <si>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</si>
  <si>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</si>
  <si>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</si>
  <si>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</si>
  <si>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</si>
  <si>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</si>
  <si>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</si>
  <si>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</si>
  <si>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</si>
  <si>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</si>
  <si>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</si>
  <si>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</si>
  <si>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</si>
  <si>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</si>
  <si>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</si>
  <si>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</si>
  <si>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</si>
  <si>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</si>
  <si>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</si>
  <si>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</si>
  <si>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</si>
  <si>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</si>
  <si>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</si>
  <si>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</si>
  <si>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</si>
  <si>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</si>
  <si>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</si>
  <si>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</si>
  <si>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</si>
  <si>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</si>
  <si>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</si>
  <si>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</si>
  <si>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</si>
  <si>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</si>
  <si>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</si>
  <si>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</si>
  <si>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</si>
  <si>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</si>
  <si>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</si>
  <si>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</si>
  <si>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</si>
  <si>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</si>
  <si>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</si>
  <si>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</si>
  <si>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</si>
  <si>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</si>
  <si>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</si>
  <si>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</si>
  <si>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</si>
  <si>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</si>
  <si>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</si>
  <si>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</si>
  <si>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</si>
  <si>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</si>
  <si>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</si>
  <si>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</si>
  <si>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</si>
  <si>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</si>
  <si>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</si>
  <si>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</si>
  <si>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</si>
  <si>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</si>
  <si>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</si>
  <si>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</si>
  <si>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</si>
  <si>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</si>
  <si>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</si>
  <si>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</si>
  <si>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</si>
  <si>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</si>
  <si>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</si>
  <si>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</si>
  <si>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</si>
  <si>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</si>
  <si>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</si>
  <si>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</si>
  <si>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</si>
  <si>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</si>
  <si>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</si>
  <si>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</si>
  <si>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</si>
  <si>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</si>
  <si>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</si>
  <si>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</si>
  <si>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</si>
  <si>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</si>
  <si>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</si>
  <si>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</si>
  <si>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</si>
  <si>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</si>
  <si>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</si>
  <si>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</si>
  <si>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</si>
  <si>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</si>
  <si>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</si>
  <si>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</si>
  <si>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</si>
  <si>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</si>
  <si>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</si>
  <si>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</si>
  <si>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</si>
  <si>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</si>
  <si>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</si>
  <si>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</si>
  <si>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</si>
  <si>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</si>
  <si>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</si>
  <si>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</si>
  <si>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</si>
  <si>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</si>
  <si>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</si>
  <si>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</si>
  <si>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</si>
  <si>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</si>
  <si>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</si>
  <si>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</si>
  <si>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</si>
  <si>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</si>
  <si>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</si>
  <si>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</si>
  <si>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</si>
  <si>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</si>
  <si>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</si>
  <si>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</si>
  <si>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</si>
  <si>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</si>
  <si>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</si>
  <si>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</si>
  <si>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</si>
  <si>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</si>
  <si>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</si>
  <si>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</si>
  <si>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</si>
  <si>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</si>
  <si>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</si>
  <si>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</si>
  <si>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</si>
  <si>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</si>
  <si>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</si>
  <si>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</si>
  <si>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</si>
  <si>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</si>
  <si>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</si>
  <si>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</si>
  <si>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</si>
  <si>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</si>
  <si>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</si>
  <si>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</si>
  <si>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</si>
  <si>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</si>
  <si>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</si>
  <si>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</si>
  <si>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</si>
  <si>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</si>
  <si>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</si>
  <si>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</si>
  <si>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</si>
  <si>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</si>
  <si>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</si>
  <si>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</si>
  <si>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</si>
  <si>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</si>
  <si>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</si>
  <si>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</si>
  <si>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</si>
  <si>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</si>
  <si>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</si>
  <si>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</si>
  <si>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</si>
  <si>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</si>
  <si>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</si>
  <si>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</si>
  <si>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</si>
  <si>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</si>
  <si>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</si>
  <si>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</si>
  <si>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</si>
  <si>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</si>
  <si>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</si>
  <si>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</si>
  <si>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</si>
  <si>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</si>
  <si>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</si>
  <si>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</si>
  <si>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</si>
  <si>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</si>
  <si>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</si>
  <si>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</si>
  <si>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</si>
  <si>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</si>
  <si>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</si>
  <si>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</si>
  <si>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</si>
  <si>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</si>
  <si>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</si>
  <si>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</si>
  <si>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</si>
  <si>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</si>
  <si>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</si>
  <si>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</si>
  <si>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</si>
  <si>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</si>
  <si>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</si>
  <si>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</si>
  <si>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</si>
  <si>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</si>
  <si>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</si>
  <si>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</si>
  <si>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</si>
  <si>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</si>
  <si>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</si>
  <si>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</si>
  <si>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</si>
  <si>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</si>
  <si>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</si>
  <si>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</si>
  <si>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</si>
  <si>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</si>
  <si>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</si>
  <si>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</si>
  <si>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</si>
  <si>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</si>
  <si>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</si>
  <si>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</si>
  <si>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</si>
  <si>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</si>
  <si>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</si>
  <si>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</si>
  <si>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</si>
  <si>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</si>
  <si>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</si>
  <si>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</si>
  <si>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</si>
  <si>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</si>
  <si>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</si>
  <si>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</si>
  <si>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</si>
  <si>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</si>
  <si>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</si>
  <si>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</si>
  <si>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</si>
  <si>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</si>
  <si>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</si>
  <si>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</si>
  <si>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</si>
  <si>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</si>
  <si>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</si>
  <si>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</si>
  <si>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</si>
  <si>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</si>
  <si>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</si>
  <si>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</si>
  <si>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</si>
  <si>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</si>
  <si>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</si>
  <si>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</si>
  <si>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</si>
  <si>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</si>
  <si>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</si>
  <si>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</si>
  <si>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</si>
  <si>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</si>
  <si>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</si>
  <si>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</si>
  <si>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</si>
  <si>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</si>
  <si>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</si>
  <si>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</si>
  <si>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</si>
  <si>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</si>
  <si>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</si>
  <si>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</si>
  <si>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</si>
  <si>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</si>
  <si>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</si>
  <si>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</si>
  <si>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</si>
  <si>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</si>
  <si>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</si>
  <si>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</si>
  <si>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</si>
  <si>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</si>
  <si>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</si>
  <si>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</si>
  <si>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</si>
  <si>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</si>
  <si>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</si>
  <si>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</si>
  <si>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</si>
  <si>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</si>
  <si>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</si>
  <si>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</si>
  <si>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</si>
  <si>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</si>
  <si>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</si>
  <si>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</si>
  <si>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</si>
  <si>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</si>
  <si>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</si>
  <si>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</si>
  <si>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</si>
  <si>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</si>
  <si>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</si>
  <si>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</si>
  <si>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</si>
  <si>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</si>
  <si>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</si>
  <si>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</si>
  <si>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</si>
  <si>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</si>
  <si>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</si>
  <si>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</si>
  <si>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</si>
  <si>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</si>
  <si>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</si>
  <si>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</si>
  <si>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</si>
  <si>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</si>
  <si>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</si>
  <si>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</si>
  <si>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</si>
  <si>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</si>
  <si>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</si>
  <si>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</si>
  <si>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</si>
  <si>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</si>
  <si>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</si>
  <si>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</si>
  <si>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</si>
  <si>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</si>
  <si>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</si>
  <si>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</si>
  <si>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</si>
  <si>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</si>
  <si>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</si>
  <si>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</si>
  <si>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</si>
  <si>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</si>
  <si>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</si>
  <si>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</si>
  <si>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</si>
  <si>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</si>
  <si>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</si>
  <si>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</si>
  <si>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</si>
  <si>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</si>
  <si>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</si>
  <si>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</si>
  <si>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</si>
  <si>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</si>
  <si>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</si>
  <si>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</si>
  <si>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</si>
  <si>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</si>
  <si>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</si>
  <si>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</si>
  <si>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</si>
  <si>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</si>
  <si>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</si>
  <si>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</si>
  <si>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</si>
  <si>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</si>
  <si>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</si>
  <si>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</si>
  <si>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</si>
  <si>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</si>
  <si>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</si>
  <si>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</si>
  <si>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</si>
  <si>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</si>
  <si>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</si>
  <si>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</si>
  <si>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</si>
  <si>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</si>
  <si>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</si>
  <si>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</si>
  <si>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</si>
  <si>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</si>
  <si>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</si>
  <si>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</si>
  <si>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</si>
  <si>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</si>
  <si>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</si>
  <si>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</si>
  <si>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</si>
  <si>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</si>
  <si>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</si>
  <si>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</si>
  <si>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</si>
  <si>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</si>
  <si>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</si>
  <si>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</si>
  <si>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</si>
  <si>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</si>
  <si>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</si>
  <si>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</si>
  <si>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</si>
  <si>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</si>
  <si>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</si>
  <si>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</si>
  <si>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</si>
  <si>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</si>
  <si>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</si>
  <si>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</si>
  <si>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</si>
  <si>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</si>
  <si>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</si>
  <si>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</si>
  <si>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</si>
  <si>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</si>
  <si>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</si>
  <si>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</si>
  <si>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</si>
  <si>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</si>
  <si>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</si>
  <si>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</si>
  <si>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</si>
  <si>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</si>
  <si>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</si>
  <si>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</si>
  <si>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</si>
  <si>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</si>
  <si>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</si>
  <si>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</si>
  <si>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</si>
  <si>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</si>
  <si>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</si>
  <si>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</si>
  <si>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</si>
  <si>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</si>
  <si>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</si>
  <si>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</si>
  <si>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</si>
  <si>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</si>
  <si>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</si>
  <si>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</si>
  <si>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</si>
  <si>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</si>
  <si>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</si>
  <si>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</si>
  <si>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</si>
  <si>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</si>
  <si>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</si>
  <si>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</si>
  <si>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</si>
  <si>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</si>
  <si>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</si>
  <si>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</si>
  <si>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</si>
  <si>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</si>
  <si>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</si>
  <si>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</si>
  <si>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</si>
  <si>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</si>
  <si>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</si>
  <si>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</si>
  <si>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</si>
  <si>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</si>
  <si>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</si>
  <si>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</si>
  <si>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</si>
  <si>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</si>
  <si>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</si>
  <si>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</si>
  <si>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</si>
  <si>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</si>
  <si>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</si>
  <si>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</si>
  <si>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</si>
  <si>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</si>
  <si>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</si>
  <si>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</si>
  <si>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</si>
  <si>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</si>
  <si>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</si>
  <si>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</si>
  <si>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</si>
  <si>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</si>
  <si>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</si>
  <si>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</si>
  <si>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</si>
  <si>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</si>
  <si>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</si>
  <si>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</si>
  <si>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</si>
  <si>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</si>
  <si>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</si>
  <si>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</si>
  <si>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</si>
  <si>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</si>
  <si>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</si>
  <si>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</si>
  <si>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</si>
  <si>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</si>
  <si>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</si>
  <si>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</si>
  <si>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</si>
  <si>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</si>
  <si>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</si>
  <si>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</si>
  <si>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</si>
  <si>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</si>
  <si>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</si>
  <si>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</si>
  <si>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</si>
  <si>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</si>
  <si>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</si>
  <si>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</si>
  <si>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</si>
  <si>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</si>
  <si>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</si>
  <si>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</si>
  <si>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</si>
  <si>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</si>
  <si>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</si>
  <si>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</si>
  <si>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</si>
  <si>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</si>
  <si>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</si>
  <si>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</si>
  <si>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</si>
  <si>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</si>
  <si>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</si>
  <si>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</si>
  <si>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</si>
  <si>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</si>
  <si>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</si>
  <si>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</si>
  <si>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</si>
  <si>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</si>
  <si>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</si>
  <si>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</si>
  <si>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</si>
  <si>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</si>
  <si>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</si>
  <si>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</si>
  <si>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</si>
  <si>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</si>
  <si>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</si>
  <si>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</si>
  <si>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</si>
  <si>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</si>
  <si>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</si>
  <si>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</si>
  <si>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</si>
  <si>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</si>
  <si>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</si>
  <si>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</si>
  <si>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</si>
  <si>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</si>
  <si>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</si>
  <si>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</si>
  <si>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</si>
  <si>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</si>
  <si>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</si>
  <si>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</si>
  <si>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</si>
  <si>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</si>
  <si>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</si>
  <si>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</si>
  <si>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</si>
  <si>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</si>
  <si>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</si>
  <si>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</si>
  <si>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</si>
  <si>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</si>
  <si>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</si>
  <si>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</si>
  <si>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</si>
  <si>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</si>
  <si>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</si>
  <si>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</si>
  <si>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</si>
  <si>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</si>
  <si>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</si>
  <si>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</si>
  <si>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</si>
  <si>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</si>
  <si>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</si>
  <si>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</si>
  <si>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</si>
  <si>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</si>
  <si>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</si>
  <si>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</si>
  <si>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</si>
  <si>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</si>
  <si>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</si>
  <si>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</si>
  <si>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</si>
  <si>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</si>
  <si>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</si>
  <si>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</si>
  <si>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</si>
  <si>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</si>
  <si>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</si>
  <si>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</si>
  <si>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</si>
  <si>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</si>
  <si>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</si>
  <si>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</si>
  <si>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</si>
  <si>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</si>
  <si>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</si>
  <si>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</si>
  <si>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</si>
  <si>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</si>
  <si>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</si>
  <si>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</si>
  <si>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</si>
  <si>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</si>
  <si>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</si>
  <si>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</si>
  <si>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</si>
  <si>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</si>
  <si>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</si>
  <si>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</si>
  <si>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</si>
  <si>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</si>
  <si>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</si>
  <si>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</si>
  <si>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</si>
  <si>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</si>
  <si>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</si>
  <si>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</si>
  <si>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</si>
  <si>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</si>
  <si>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</si>
  <si>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</si>
  <si>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</si>
  <si>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</si>
  <si>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</si>
  <si>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</si>
  <si>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</si>
  <si>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</si>
  <si>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</si>
  <si>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</si>
  <si>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</si>
  <si>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</si>
  <si>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</si>
  <si>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</si>
  <si>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</si>
  <si>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</si>
  <si>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</si>
  <si>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</si>
  <si>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</si>
  <si>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</si>
  <si>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</si>
  <si>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</si>
  <si>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</si>
  <si>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</si>
  <si>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</si>
  <si>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</si>
  <si>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</si>
  <si>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</si>
  <si>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</si>
  <si>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</si>
  <si>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</si>
  <si>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</si>
  <si>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</si>
  <si>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</si>
  <si>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</si>
  <si>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</si>
  <si>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</si>
  <si>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</si>
  <si>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</si>
  <si>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</si>
  <si>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</si>
  <si>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</si>
  <si>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</si>
  <si>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</si>
  <si>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</si>
  <si>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</si>
  <si>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</si>
  <si>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</si>
  <si>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</si>
  <si>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</si>
  <si>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</si>
  <si>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</si>
  <si>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</si>
  <si>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</si>
  <si>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</si>
  <si>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</si>
  <si>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</si>
  <si>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</si>
  <si>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</si>
  <si>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</si>
  <si>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</si>
  <si>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</si>
  <si>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</si>
  <si>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</si>
  <si>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</si>
  <si>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</si>
  <si>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</si>
  <si>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</si>
  <si>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</si>
  <si>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</si>
  <si>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</si>
  <si>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</si>
  <si>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</si>
  <si>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</si>
  <si>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</si>
  <si>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</si>
  <si>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</si>
  <si>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</si>
  <si>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</si>
  <si>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</si>
  <si>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</si>
  <si>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</si>
  <si>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</si>
  <si>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</si>
  <si>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</si>
  <si>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</si>
  <si>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</si>
  <si>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</si>
  <si>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</si>
  <si>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</si>
  <si>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</si>
  <si>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</si>
  <si>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</si>
  <si>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</si>
  <si>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</si>
  <si>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</si>
  <si>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</si>
  <si>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</si>
  <si>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</si>
  <si>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</si>
  <si>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</si>
  <si>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</si>
  <si>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</si>
  <si>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</si>
  <si>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</si>
  <si>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</si>
  <si>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</si>
  <si>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</si>
  <si>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</si>
  <si>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</si>
  <si>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</si>
  <si>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</si>
  <si>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</si>
  <si>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</si>
  <si>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</si>
  <si>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</si>
  <si>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</si>
  <si>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</si>
  <si>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</si>
  <si>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</si>
  <si>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</si>
  <si>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</si>
  <si>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</si>
  <si>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</si>
  <si>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</si>
  <si>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</si>
  <si>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</si>
  <si>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</si>
  <si>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</si>
  <si>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</si>
  <si>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</si>
  <si>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</si>
  <si>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</si>
  <si>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</si>
  <si>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</si>
  <si>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</si>
  <si>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</si>
  <si>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</si>
  <si>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</si>
  <si>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</si>
  <si>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</si>
  <si>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</si>
  <si>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</si>
  <si>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</si>
  <si>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</si>
  <si>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</si>
  <si>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</si>
  <si>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</si>
  <si>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</si>
  <si>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</si>
  <si>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</si>
  <si>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</si>
  <si>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</si>
  <si>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</si>
  <si>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</si>
  <si>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</si>
  <si>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</si>
  <si>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</si>
  <si>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</si>
  <si>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</si>
  <si>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</si>
  <si>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</si>
  <si>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</si>
  <si>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</si>
  <si>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</si>
  <si>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</si>
  <si>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</si>
  <si>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</si>
  <si>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</si>
  <si>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</si>
  <si>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</si>
  <si>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</si>
  <si>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</si>
  <si>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</si>
  <si>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</si>
  <si>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</si>
  <si>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</si>
  <si>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</si>
  <si>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</si>
  <si>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</si>
  <si>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</si>
  <si>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</si>
  <si>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</si>
  <si>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</si>
  <si>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</si>
  <si>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</si>
  <si>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</si>
  <si>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</si>
  <si>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</si>
  <si>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</si>
  <si>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</si>
  <si>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</si>
  <si>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</si>
  <si>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</si>
  <si>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</si>
  <si>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</si>
  <si>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</si>
  <si>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</si>
  <si>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</si>
  <si>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</si>
  <si>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</si>
  <si>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</si>
  <si>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</si>
  <si>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</si>
  <si>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</si>
  <si>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</si>
  <si>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</si>
  <si>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</si>
  <si>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</si>
  <si>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</si>
  <si>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</si>
  <si>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</si>
  <si>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</si>
  <si>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</si>
  <si>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</si>
  <si>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</si>
  <si>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</si>
  <si>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</si>
  <si>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</si>
  <si>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</si>
  <si>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</si>
  <si>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</si>
  <si>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</si>
  <si>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</si>
  <si>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</si>
  <si>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</si>
  <si>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</si>
  <si>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</si>
  <si>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</si>
  <si>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</si>
  <si>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</si>
  <si>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</si>
  <si>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</si>
  <si>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</si>
  <si>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</si>
  <si>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</si>
  <si>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</si>
  <si>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</si>
  <si>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</si>
  <si>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</si>
  <si>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</si>
  <si>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</si>
  <si>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</si>
  <si>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</si>
  <si>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</si>
  <si>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</si>
  <si>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</si>
  <si>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</si>
  <si>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</si>
  <si>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</si>
  <si>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</si>
  <si>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</si>
  <si>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</si>
  <si>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</si>
  <si>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</si>
  <si>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</si>
  <si>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</si>
  <si>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</si>
  <si>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</si>
  <si>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</si>
  <si>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</si>
  <si>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</si>
  <si>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</si>
  <si>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</si>
  <si>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</si>
  <si>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</si>
  <si>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</si>
  <si>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</si>
  <si>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</si>
  <si>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</si>
  <si>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</si>
  <si>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</si>
  <si>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</si>
  <si>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</si>
  <si>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</si>
  <si>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</si>
  <si>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</si>
  <si>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</si>
  <si>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</si>
  <si>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</si>
  <si>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</si>
  <si>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</si>
  <si>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</si>
  <si>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</si>
  <si>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</si>
  <si>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</si>
  <si>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</si>
  <si>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</si>
  <si>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</si>
  <si>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</si>
  <si>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</si>
  <si>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</si>
  <si>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</si>
  <si>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</si>
  <si>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</si>
  <si>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</si>
  <si>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</si>
  <si>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</si>
  <si>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</si>
  <si>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</si>
  <si>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</si>
  <si>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</si>
  <si>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</si>
  <si>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</si>
  <si>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</si>
  <si>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</si>
  <si>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</si>
  <si>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</si>
  <si>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</si>
  <si>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</si>
  <si>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</si>
  <si>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</si>
  <si>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</si>
  <si>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</si>
  <si>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</si>
  <si>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</si>
  <si>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</si>
  <si>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</si>
  <si>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</si>
  <si>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</si>
  <si>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</si>
  <si>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</si>
  <si>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</si>
  <si>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</si>
  <si>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</si>
  <si>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</si>
  <si>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</si>
  <si>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</si>
  <si>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</si>
  <si>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</si>
  <si>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</si>
  <si>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</si>
  <si>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</si>
  <si>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</si>
  <si>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</si>
  <si>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</si>
  <si>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</si>
  <si>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</si>
  <si>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</si>
  <si>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</si>
  <si>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</si>
  <si>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</si>
  <si>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</si>
  <si>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</si>
  <si>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</si>
  <si>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</si>
  <si>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</si>
  <si>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</si>
  <si>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</si>
  <si>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</si>
  <si>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</si>
  <si>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</si>
  <si>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</si>
  <si>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</si>
  <si>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</si>
  <si>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</si>
  <si>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</si>
  <si>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</si>
  <si>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</si>
  <si>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</si>
  <si>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</si>
  <si>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</si>
  <si>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</si>
  <si>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</si>
  <si>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</si>
  <si>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</si>
  <si>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</si>
  <si>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</si>
  <si>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</si>
  <si>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</si>
  <si>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</si>
  <si>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</si>
  <si>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</si>
  <si>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</si>
  <si>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</si>
  <si>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</si>
  <si>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</si>
  <si>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</si>
  <si>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</si>
  <si>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</si>
  <si>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</si>
  <si>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</si>
  <si>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</si>
  <si>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</si>
  <si>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</si>
  <si>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</si>
  <si>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</si>
  <si>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</si>
  <si>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</si>
  <si>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</si>
  <si>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</si>
  <si>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</si>
  <si>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</si>
  <si>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</si>
  <si>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</si>
  <si>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</si>
  <si>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</si>
  <si>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</si>
  <si>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</si>
  <si>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</si>
  <si>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</si>
  <si>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</si>
  <si>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</si>
  <si>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</si>
  <si>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</si>
  <si>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</si>
  <si>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</si>
  <si>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</si>
  <si>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</si>
  <si>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</si>
  <si>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</si>
  <si>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</si>
  <si>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</si>
  <si>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</si>
  <si>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</si>
  <si>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</si>
  <si>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</si>
  <si>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</si>
  <si>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</si>
  <si>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</si>
  <si>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</si>
  <si>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</si>
  <si>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</si>
  <si>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</si>
  <si>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</si>
  <si>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</si>
  <si>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</si>
  <si>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</si>
  <si>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</si>
  <si>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</si>
  <si>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</si>
  <si>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</si>
  <si>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</si>
  <si>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</si>
  <si>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</si>
  <si>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</si>
  <si>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</si>
  <si>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</si>
  <si>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</si>
  <si>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</si>
  <si>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</si>
  <si>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</si>
  <si>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</si>
  <si>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</si>
  <si>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</si>
  <si>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</si>
  <si>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</si>
  <si>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</si>
  <si>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</si>
  <si>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</si>
  <si>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</si>
  <si>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</si>
  <si>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</si>
  <si>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</si>
  <si>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</si>
  <si>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</si>
  <si>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</si>
  <si>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</si>
  <si>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</si>
  <si>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</si>
  <si>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</si>
  <si>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</si>
  <si>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</si>
  <si>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</si>
  <si>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</si>
  <si>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</si>
  <si>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</si>
  <si>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</si>
  <si>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</si>
  <si>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</si>
  <si>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</si>
  <si>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</si>
  <si>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</si>
  <si>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</si>
  <si>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</si>
  <si>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</si>
  <si>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</si>
  <si>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</si>
  <si>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</si>
  <si>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</si>
  <si>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</si>
  <si>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</si>
  <si>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</si>
  <si>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</si>
  <si>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</si>
  <si>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</si>
  <si>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</si>
  <si>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</si>
  <si>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</si>
  <si>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</si>
  <si>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</si>
  <si>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</si>
  <si>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</si>
  <si>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</si>
  <si>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</si>
  <si>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</si>
  <si>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</si>
  <si>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</si>
  <si>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</si>
  <si>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</si>
  <si>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</si>
  <si>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</si>
  <si>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</si>
  <si>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</si>
  <si>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</si>
  <si>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</si>
  <si>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</si>
  <si>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</si>
  <si>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</si>
  <si>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</si>
  <si>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</si>
  <si>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</si>
  <si>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</si>
  <si>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</si>
  <si>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</si>
  <si>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</si>
  <si>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</si>
  <si>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</si>
  <si>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</si>
  <si>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</si>
  <si>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</si>
  <si>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</si>
  <si>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</si>
  <si>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</si>
  <si>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</si>
  <si>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</si>
  <si>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</si>
  <si>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</si>
  <si>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</si>
  <si>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</si>
  <si>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</si>
  <si>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</si>
  <si>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</si>
  <si>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</si>
  <si>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</si>
  <si>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</si>
  <si>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</si>
  <si>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</si>
  <si>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</si>
  <si>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</si>
  <si>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</si>
  <si>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</si>
  <si>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</si>
  <si>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</si>
  <si>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</si>
  <si>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</si>
  <si>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</si>
  <si>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</si>
  <si>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</si>
  <si>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</si>
  <si>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</si>
  <si>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</si>
  <si>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</si>
  <si>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</si>
  <si>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</si>
  <si>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</si>
  <si>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</si>
  <si>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</si>
  <si>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</si>
  <si>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</si>
  <si>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</si>
  <si>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</si>
  <si>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</si>
  <si>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</si>
  <si>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</si>
  <si>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</si>
  <si>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</si>
  <si>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</si>
  <si>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</si>
  <si>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</si>
  <si>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</si>
  <si>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</si>
  <si>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</si>
  <si>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</si>
  <si>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</si>
  <si>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</si>
  <si>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</si>
  <si>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</si>
  <si>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</si>
  <si>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</si>
  <si>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</si>
  <si>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</si>
  <si>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</si>
  <si>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</si>
  <si>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</si>
  <si>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</si>
  <si>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</si>
  <si>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</si>
  <si>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</si>
  <si>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</si>
  <si>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</si>
  <si>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</si>
  <si>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</si>
  <si>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</si>
  <si>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</si>
  <si>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</si>
  <si>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</si>
  <si>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</si>
  <si>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</si>
  <si>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</si>
  <si>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</si>
  <si>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</si>
  <si>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</si>
  <si>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</si>
  <si>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</si>
  <si>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</si>
  <si>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</si>
  <si>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</si>
  <si>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</si>
  <si>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</si>
  <si>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</si>
  <si>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</si>
  <si>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</si>
  <si>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</si>
  <si>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</si>
  <si>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</si>
  <si>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</si>
  <si>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</si>
  <si>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</si>
  <si>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</si>
  <si>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</si>
  <si>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</si>
  <si>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</si>
  <si>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</si>
  <si>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</si>
  <si>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</si>
  <si>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</si>
  <si>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</si>
  <si>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</si>
  <si>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</si>
  <si>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</si>
  <si>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</si>
  <si>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</si>
  <si>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</si>
  <si>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</si>
  <si>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</si>
  <si>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</si>
  <si>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</si>
  <si>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</si>
  <si>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</si>
  <si>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</si>
  <si>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</si>
  <si>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</si>
  <si>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</si>
  <si>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</si>
  <si>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</si>
  <si>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</si>
  <si>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</si>
  <si>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</si>
  <si>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</si>
  <si>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</si>
  <si>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</si>
  <si>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</si>
  <si>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</si>
  <si>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</si>
  <si>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</si>
  <si>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</si>
  <si>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</si>
  <si>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</si>
  <si>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</si>
  <si>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</si>
  <si>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</si>
  <si>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</si>
  <si>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</si>
  <si>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</si>
  <si>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</si>
  <si>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</si>
  <si>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</si>
  <si>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</si>
  <si>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</si>
  <si>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</si>
  <si>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</si>
  <si>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</si>
  <si>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</si>
  <si>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</si>
  <si>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</si>
  <si>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</si>
  <si>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</si>
  <si>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</si>
  <si>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</si>
  <si>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</si>
  <si>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</si>
  <si>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</si>
  <si>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</si>
  <si>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</si>
  <si>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</si>
  <si>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</si>
  <si>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</si>
  <si>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</si>
  <si>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</si>
  <si>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</si>
  <si>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</si>
  <si>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</si>
  <si>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</si>
  <si>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</si>
  <si>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</si>
  <si>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</si>
  <si>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</si>
  <si>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</si>
  <si>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</si>
  <si>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</si>
  <si>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</si>
  <si>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</si>
  <si>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</si>
  <si>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</si>
  <si>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</si>
  <si>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</si>
  <si>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</si>
  <si>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</si>
  <si>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</si>
  <si>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</si>
  <si>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</si>
  <si>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</si>
  <si>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</si>
  <si>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</si>
  <si>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</si>
  <si>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</si>
  <si>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</si>
  <si>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</si>
  <si>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</si>
  <si>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</si>
  <si>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</si>
  <si>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</si>
  <si>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</si>
  <si>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</si>
  <si>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</si>
  <si>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</si>
  <si>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</si>
  <si>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</si>
  <si>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</si>
  <si>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</si>
  <si>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</si>
  <si>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</si>
  <si>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</si>
  <si>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</si>
  <si>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</si>
  <si>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</si>
  <si>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</si>
  <si>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</si>
  <si>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</si>
  <si>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</si>
  <si>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</si>
  <si>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</si>
  <si>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</si>
  <si>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</si>
  <si>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</si>
  <si>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</si>
  <si>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</si>
  <si>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</si>
  <si>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</si>
  <si>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</si>
  <si>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</si>
  <si>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</si>
  <si>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</si>
  <si>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</si>
  <si>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</si>
  <si>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</si>
  <si>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</si>
  <si>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</si>
  <si>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</si>
  <si>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</si>
  <si>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</si>
  <si>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</si>
  <si>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</si>
  <si>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</si>
  <si>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</si>
  <si>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</si>
  <si>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</si>
  <si>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</si>
  <si>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</si>
  <si>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</si>
  <si>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</si>
  <si>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</si>
  <si>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</si>
  <si>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</si>
  <si>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</si>
  <si>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</si>
  <si>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</si>
  <si>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</si>
  <si>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</si>
  <si>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</si>
  <si>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</si>
  <si>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</si>
  <si>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</si>
  <si>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</si>
  <si>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</si>
  <si>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</si>
  <si>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</si>
  <si>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</si>
  <si>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</si>
  <si>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</si>
  <si>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</si>
  <si>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</si>
  <si>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</si>
  <si>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</si>
  <si>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</si>
  <si>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</si>
  <si>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</si>
  <si>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</si>
  <si>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</si>
  <si>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</si>
  <si>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</si>
  <si>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</si>
  <si>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</si>
  <si>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</si>
  <si>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</si>
  <si>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</si>
  <si>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</si>
  <si>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</si>
  <si>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</si>
  <si>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</si>
  <si>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</si>
  <si>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</si>
  <si>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</si>
  <si>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</si>
  <si>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</si>
  <si>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</si>
  <si>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</si>
  <si>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</si>
  <si>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</si>
  <si>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</si>
  <si>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</si>
  <si>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</si>
  <si>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</si>
  <si>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</si>
  <si>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</si>
  <si>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</si>
  <si>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</si>
  <si>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</si>
  <si>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</si>
  <si>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</si>
  <si>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</si>
  <si>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</si>
  <si>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</si>
  <si>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</si>
  <si>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</si>
  <si>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</si>
  <si>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</si>
  <si>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</si>
  <si>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</si>
  <si>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</si>
  <si>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</si>
  <si>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</si>
  <si>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</si>
  <si>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</si>
  <si>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</si>
  <si>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</si>
  <si>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</si>
  <si>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</si>
  <si>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</si>
  <si>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</si>
  <si>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</si>
  <si>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</si>
  <si>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</si>
  <si>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</si>
  <si>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</si>
  <si>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</si>
  <si>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</si>
  <si>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</si>
  <si>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</si>
  <si>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</si>
  <si>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</si>
  <si>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</si>
  <si>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</si>
  <si>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</si>
  <si>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</si>
  <si>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</si>
  <si>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</si>
  <si>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</si>
  <si>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</si>
  <si>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</si>
  <si>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</si>
  <si>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</si>
  <si>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</si>
  <si>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</si>
  <si>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</si>
  <si>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</si>
  <si>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</si>
  <si>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</si>
  <si>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</si>
  <si>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</si>
  <si>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</si>
  <si>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</si>
  <si>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</si>
  <si>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</si>
  <si>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</si>
  <si>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</si>
  <si>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</si>
  <si>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</si>
  <si>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</si>
  <si>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</si>
  <si>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</si>
  <si>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</si>
  <si>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</si>
  <si>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</si>
  <si>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</si>
  <si>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</si>
  <si>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</si>
  <si>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</si>
  <si>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</si>
  <si>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</si>
  <si>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</si>
  <si>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</si>
  <si>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</si>
  <si>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</si>
  <si>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</si>
  <si>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</si>
  <si>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</si>
  <si>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</si>
  <si>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</si>
  <si>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</si>
  <si>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</si>
  <si>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</si>
  <si>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</si>
  <si>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</si>
  <si>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</si>
  <si>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</si>
  <si>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</si>
  <si>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</si>
  <si>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</si>
  <si>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</si>
  <si>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</si>
  <si>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</si>
  <si>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</si>
  <si>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</si>
  <si>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</si>
  <si>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</si>
  <si>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</si>
  <si>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</si>
  <si>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</si>
  <si>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</si>
  <si>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</si>
  <si>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</si>
  <si>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</si>
  <si>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</si>
  <si>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</si>
  <si>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</si>
  <si>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</si>
  <si>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</si>
  <si>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</si>
  <si>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</si>
  <si>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</si>
  <si>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</si>
  <si>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</si>
  <si>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</si>
  <si>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</si>
  <si>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</si>
  <si>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</si>
  <si>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</si>
  <si>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</si>
  <si>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</si>
  <si>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</si>
  <si>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</si>
  <si>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</si>
  <si>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</si>
  <si>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</si>
  <si>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</si>
  <si>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</si>
  <si>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</si>
  <si>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</si>
  <si>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</si>
  <si>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</si>
  <si>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</si>
  <si>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</si>
  <si>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</si>
  <si>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</si>
  <si>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</si>
  <si>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</si>
  <si>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</si>
  <si>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</si>
  <si>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</si>
  <si>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</si>
  <si>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</si>
  <si>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</si>
  <si>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</si>
  <si>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</si>
  <si>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</si>
  <si>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</si>
  <si>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</si>
  <si>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</si>
  <si>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</si>
  <si>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</si>
  <si>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</si>
  <si>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</si>
  <si>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</si>
  <si>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</si>
  <si>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</si>
  <si>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</si>
  <si>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</si>
  <si>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</si>
  <si>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</si>
  <si>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</si>
  <si>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</si>
  <si>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</si>
  <si>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</si>
  <si>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</si>
  <si>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</si>
  <si>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</si>
  <si>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</si>
  <si>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</si>
  <si>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</si>
  <si>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</si>
  <si>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</si>
  <si>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</si>
  <si>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</si>
  <si>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</si>
  <si>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</si>
  <si>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</si>
  <si>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</si>
  <si>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</si>
  <si>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</si>
  <si>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</si>
  <si>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</si>
  <si>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</si>
  <si>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</si>
  <si>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</si>
  <si>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</si>
  <si>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</si>
  <si>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</si>
  <si>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</si>
  <si>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</si>
  <si>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</si>
  <si>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</si>
  <si>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</si>
  <si>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</si>
  <si>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</si>
  <si>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</si>
  <si>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</si>
  <si>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</si>
  <si>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</si>
  <si>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</si>
  <si>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</si>
  <si>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</si>
  <si>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</si>
  <si>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</si>
  <si>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</si>
  <si>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</si>
  <si>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</si>
  <si>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</si>
  <si>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</si>
  <si>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</si>
  <si>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</si>
  <si>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</si>
  <si>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</si>
  <si>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</si>
  <si>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</si>
  <si>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</si>
  <si>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</si>
  <si>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</si>
  <si>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</si>
  <si>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</si>
  <si>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</si>
  <si>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</si>
  <si>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</si>
  <si>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</si>
  <si>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</si>
  <si>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</si>
  <si>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</si>
  <si>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</si>
  <si>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</si>
  <si>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</si>
  <si>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</si>
  <si>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</si>
  <si>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</si>
  <si>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</si>
  <si>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</si>
  <si>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</si>
  <si>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</si>
  <si>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</si>
  <si>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</si>
  <si>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</si>
  <si>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</si>
  <si>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</si>
  <si>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</si>
  <si>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</si>
  <si>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</si>
  <si>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</si>
  <si>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</si>
  <si>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</si>
  <si>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</si>
  <si>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</si>
  <si>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</si>
  <si>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</si>
  <si>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</si>
  <si>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</si>
  <si>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</si>
  <si>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</si>
  <si>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</si>
  <si>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</si>
  <si>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</si>
  <si>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</si>
  <si>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</si>
  <si>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</si>
  <si>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</si>
  <si>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</si>
  <si>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</si>
  <si>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</si>
  <si>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</si>
  <si>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</si>
  <si>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</si>
  <si>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</si>
  <si>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</si>
  <si>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</si>
  <si>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</si>
  <si>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</si>
  <si>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</si>
  <si>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</si>
  <si>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</si>
  <si>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</si>
  <si>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</si>
  <si>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</si>
  <si>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</si>
  <si>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</si>
  <si>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</si>
  <si>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</si>
  <si>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</si>
  <si>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</si>
  <si>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</si>
  <si>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</si>
  <si>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</si>
  <si>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</si>
  <si>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</si>
  <si>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</si>
  <si>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</si>
  <si>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</si>
  <si>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</si>
  <si>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</si>
  <si>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</si>
  <si>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</si>
  <si>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</si>
  <si>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</si>
  <si>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</si>
  <si>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</si>
  <si>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</si>
  <si>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</si>
  <si>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</si>
  <si>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</si>
  <si>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</si>
  <si>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</si>
  <si>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</si>
  <si>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</si>
  <si>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</si>
  <si>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</si>
  <si>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</si>
  <si>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</si>
  <si>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</si>
  <si>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</si>
  <si>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</si>
  <si>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</si>
  <si>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</si>
  <si>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</si>
  <si>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</si>
  <si>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</si>
  <si>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</si>
  <si>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</si>
  <si>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</si>
  <si>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</si>
  <si>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</si>
  <si>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</si>
  <si>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</si>
  <si>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</si>
  <si>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</si>
  <si>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</si>
  <si>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</si>
  <si>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</si>
  <si>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</si>
  <si>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</si>
  <si>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</si>
  <si>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</si>
  <si>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</si>
  <si>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</si>
  <si>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</si>
  <si>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</si>
  <si>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</si>
  <si>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</si>
  <si>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</si>
  <si>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</si>
  <si>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</si>
  <si>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</si>
  <si>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</si>
  <si>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</si>
  <si>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</si>
  <si>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</si>
  <si>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</si>
  <si>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</si>
  <si>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</si>
  <si>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</si>
  <si>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</si>
  <si>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</si>
  <si>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</si>
  <si>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</si>
  <si>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</si>
  <si>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</si>
  <si>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</si>
  <si>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</si>
  <si>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</si>
  <si>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</si>
  <si>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</si>
  <si>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</si>
  <si>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</si>
  <si>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</si>
  <si>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</si>
  <si>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</si>
  <si>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</si>
  <si>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</si>
  <si>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</si>
  <si>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</si>
  <si>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</si>
  <si>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</si>
  <si>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</si>
  <si>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</si>
  <si>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</si>
  <si>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</si>
  <si>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</si>
  <si>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</si>
  <si>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</si>
  <si>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</si>
  <si>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</si>
  <si>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</si>
  <si>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</si>
  <si>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</si>
  <si>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</si>
  <si>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</si>
  <si>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</si>
  <si>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</si>
  <si>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</si>
  <si>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</si>
  <si>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</si>
  <si>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</si>
  <si>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</si>
  <si>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</si>
  <si>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</si>
  <si>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</si>
  <si>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</si>
  <si>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</si>
  <si>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</si>
  <si>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</si>
  <si>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</si>
  <si>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</si>
  <si>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</si>
  <si>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</si>
  <si>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</si>
  <si>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</si>
  <si>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</si>
  <si>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</si>
  <si>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</si>
  <si>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</si>
  <si>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</si>
  <si>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</si>
  <si>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</si>
  <si>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</si>
  <si>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</si>
  <si>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</si>
  <si>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</si>
  <si>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</si>
  <si>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</si>
  <si>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</si>
  <si>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</si>
  <si>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</si>
  <si>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</si>
  <si>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</si>
  <si>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</si>
  <si>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</si>
  <si>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</si>
  <si>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</si>
  <si>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</si>
  <si>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</si>
  <si>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</si>
  <si>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</si>
  <si>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</si>
  <si>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</si>
  <si>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</si>
  <si>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</si>
  <si>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</si>
  <si>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</si>
  <si>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</si>
  <si>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</si>
  <si>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</si>
  <si>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</si>
  <si>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</si>
  <si>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</si>
  <si>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</si>
  <si>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</si>
  <si>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</si>
  <si>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</si>
  <si>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</si>
  <si>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</si>
  <si>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</si>
  <si>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</si>
  <si>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</si>
  <si>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</si>
  <si>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</si>
  <si>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</si>
  <si>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</si>
  <si>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</si>
  <si>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</si>
  <si>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</si>
  <si>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</si>
  <si>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</si>
  <si>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</si>
  <si>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</si>
  <si>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</si>
  <si>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</si>
  <si>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</si>
  <si>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</si>
  <si>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</si>
  <si>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</si>
  <si>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</si>
  <si>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</si>
  <si>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</si>
  <si>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</si>
  <si>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</si>
  <si>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</si>
  <si>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</si>
  <si>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</si>
  <si>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</si>
  <si>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</si>
  <si>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</si>
  <si>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</si>
  <si>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</si>
  <si>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</si>
  <si>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</si>
  <si>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</si>
  <si>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</si>
  <si>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</si>
  <si>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</si>
  <si>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</si>
  <si>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</si>
  <si>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</si>
  <si>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</si>
  <si>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</si>
  <si>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</si>
  <si>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</si>
  <si>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</si>
  <si>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</si>
  <si>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</si>
  <si>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</si>
  <si>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</si>
  <si>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</si>
  <si>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</si>
  <si>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</si>
  <si>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</si>
  <si>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</si>
  <si>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</si>
  <si>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</si>
  <si>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</si>
  <si>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</si>
  <si>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</si>
  <si>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</si>
  <si>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</si>
  <si>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</si>
  <si>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</si>
  <si>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</si>
  <si>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</si>
  <si>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</si>
  <si>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</si>
  <si>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</si>
  <si>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</si>
  <si>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</si>
  <si>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</si>
  <si>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</si>
  <si>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</si>
  <si>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</si>
  <si>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</si>
  <si>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</si>
  <si>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</si>
  <si>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</si>
  <si>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</si>
  <si>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</si>
  <si>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</si>
  <si>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</si>
  <si>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</si>
  <si>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</si>
  <si>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</si>
  <si>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</si>
  <si>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</si>
  <si>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</si>
  <si>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</si>
  <si>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</si>
  <si>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</si>
  <si>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</si>
  <si>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</si>
  <si>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</si>
  <si>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</si>
  <si>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</si>
  <si>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</si>
  <si>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</si>
  <si>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</si>
  <si>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</si>
  <si>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</si>
  <si>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</si>
  <si>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</si>
  <si>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</si>
  <si>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</si>
  <si>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</si>
  <si>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</si>
  <si>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</si>
  <si>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</si>
  <si>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</si>
  <si>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</si>
  <si>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</si>
  <si>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</si>
  <si>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</si>
  <si>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</si>
  <si>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</si>
  <si>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</si>
  <si>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</si>
  <si>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</si>
  <si>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</si>
  <si>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</si>
  <si>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</si>
  <si>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</si>
  <si>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</si>
  <si>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</si>
  <si>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</si>
  <si>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</si>
  <si>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</si>
  <si>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</si>
  <si>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</si>
  <si>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</si>
  <si>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</si>
  <si>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</si>
  <si>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</si>
  <si>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</si>
  <si>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</si>
  <si>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</si>
  <si>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</si>
  <si>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</si>
  <si>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</si>
  <si>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</si>
  <si>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</si>
  <si>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</si>
  <si>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</si>
  <si>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</si>
  <si>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</si>
  <si>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</si>
  <si>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</si>
  <si>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</si>
  <si>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</si>
  <si>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</si>
  <si>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</si>
  <si>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</si>
  <si>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</si>
  <si>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</si>
  <si>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</si>
  <si>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</si>
  <si>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</si>
  <si>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</si>
  <si>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</si>
  <si>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</si>
  <si>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</si>
  <si>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</si>
  <si>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</si>
  <si>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</si>
  <si>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</si>
  <si>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</si>
  <si>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</si>
  <si>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</si>
  <si>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</si>
  <si>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</si>
  <si>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</si>
  <si>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</si>
  <si>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</si>
  <si>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</si>
  <si>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</si>
  <si>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</si>
  <si>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</si>
  <si>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</si>
  <si>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</si>
  <si>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</si>
  <si>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</si>
  <si>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</si>
  <si>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</si>
  <si>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</si>
  <si>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</si>
  <si>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</si>
  <si>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</si>
  <si>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</si>
  <si>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</si>
  <si>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</si>
  <si>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</si>
  <si>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</si>
  <si>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</si>
  <si>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</si>
  <si>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</si>
  <si>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</si>
  <si>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</si>
  <si>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</si>
  <si>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</si>
  <si>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</si>
  <si>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</si>
  <si>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</si>
  <si>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</si>
  <si>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</si>
  <si>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</si>
  <si>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</si>
  <si>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</si>
  <si>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</si>
  <si>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</si>
  <si>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</si>
  <si>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</si>
  <si>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</si>
  <si>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</si>
  <si>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</si>
  <si>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</si>
  <si>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</si>
  <si>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</si>
  <si>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</si>
  <si>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</si>
  <si>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</si>
  <si>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</si>
  <si>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</si>
  <si>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</si>
  <si>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</si>
  <si>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</si>
  <si>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</si>
  <si>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</si>
  <si>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</si>
  <si>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</si>
  <si>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</si>
  <si>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</si>
  <si>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</si>
  <si>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</si>
  <si>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</si>
  <si>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</si>
  <si>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</si>
  <si>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</si>
  <si>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</si>
  <si>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</si>
  <si>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</si>
  <si>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</si>
  <si>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</si>
  <si>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</si>
  <si>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</si>
  <si>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</si>
  <si>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</si>
  <si>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</si>
  <si>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</si>
  <si>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</si>
  <si>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</si>
  <si>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</si>
  <si>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</si>
  <si>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</si>
  <si>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</si>
  <si>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</si>
  <si>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</si>
  <si>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</si>
  <si>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</si>
  <si>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</si>
  <si>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</si>
  <si>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</si>
  <si>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</si>
  <si>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</si>
  <si>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</si>
  <si>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</si>
  <si>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</si>
  <si>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</si>
  <si>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</si>
  <si>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</si>
  <si>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</si>
  <si>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</si>
  <si>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</si>
  <si>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</si>
  <si>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</si>
  <si>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</si>
  <si>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</si>
  <si>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</si>
  <si>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</si>
  <si>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</si>
  <si>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</si>
  <si>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</si>
  <si>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</si>
  <si>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</si>
  <si>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</si>
  <si>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</si>
  <si>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</si>
  <si>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</si>
  <si>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</si>
  <si>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</si>
  <si>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</si>
  <si>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</si>
  <si>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</si>
  <si>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</si>
  <si>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</si>
  <si>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</si>
  <si>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</si>
  <si>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</si>
  <si>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</si>
  <si>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</si>
  <si>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</si>
  <si>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</si>
  <si>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</si>
  <si>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</si>
  <si>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</si>
  <si>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</si>
  <si>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</si>
  <si>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</si>
  <si>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</si>
  <si>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</si>
  <si>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</si>
  <si>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</si>
  <si>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</si>
  <si>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</si>
  <si>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</si>
  <si>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</si>
  <si>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</si>
  <si>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</si>
  <si>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</si>
  <si>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</si>
  <si>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</si>
  <si>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</si>
  <si>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</si>
  <si>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</si>
  <si>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</si>
  <si>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</si>
  <si>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</si>
  <si>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</si>
  <si>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</si>
  <si>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</si>
  <si>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</si>
  <si>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</si>
  <si>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</si>
  <si>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</si>
  <si>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</si>
  <si>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</si>
  <si>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</si>
  <si>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</si>
  <si>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</si>
  <si>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</si>
  <si>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</si>
  <si>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</si>
  <si>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</si>
  <si>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</si>
  <si>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</si>
  <si>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</si>
  <si>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</si>
  <si>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</si>
  <si>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</si>
  <si>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</si>
  <si>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</si>
  <si>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</si>
  <si>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</si>
  <si>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</si>
  <si>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</si>
  <si>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</si>
  <si>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</si>
  <si>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</si>
  <si>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</si>
  <si>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</si>
  <si>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</si>
  <si>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</si>
  <si>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</si>
  <si>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</si>
  <si>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</si>
  <si>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</si>
  <si>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</si>
  <si>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</si>
  <si>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</si>
  <si>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</si>
  <si>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</si>
  <si>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</si>
  <si>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</si>
  <si>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</si>
  <si>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</si>
  <si>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</si>
  <si>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</si>
  <si>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</si>
  <si>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</si>
  <si>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</si>
  <si>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</si>
  <si>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</si>
  <si>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</si>
  <si>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</si>
  <si>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</si>
  <si>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</si>
  <si>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</si>
  <si>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</si>
  <si>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</si>
  <si>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</si>
  <si>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</si>
  <si>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</si>
  <si>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</si>
  <si>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</si>
  <si>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</si>
  <si>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</si>
  <si>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</si>
  <si>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</si>
  <si>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</si>
  <si>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</si>
  <si>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</si>
  <si>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</si>
  <si>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</si>
  <si>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</si>
  <si>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</si>
  <si>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</si>
  <si>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</si>
  <si>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</si>
  <si>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</si>
  <si>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</si>
  <si>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</si>
  <si>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</si>
  <si>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</si>
  <si>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</si>
  <si>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</si>
  <si>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</si>
  <si>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</si>
  <si>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</si>
  <si>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</si>
  <si>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</si>
  <si>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</si>
  <si>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</si>
  <si>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</si>
  <si>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</si>
  <si>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</si>
  <si>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</si>
  <si>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</si>
  <si>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</si>
  <si>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</si>
  <si>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</si>
  <si>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</si>
  <si>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</si>
  <si>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</si>
  <si>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</si>
  <si>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</si>
  <si>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</si>
  <si>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</si>
  <si>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</si>
  <si>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</si>
  <si>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</si>
  <si>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</si>
  <si>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</si>
  <si>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</si>
  <si>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</si>
  <si>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</si>
  <si>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</si>
  <si>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</si>
  <si>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</si>
  <si>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</si>
  <si>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</si>
  <si>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</si>
  <si>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</si>
  <si>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</si>
  <si>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</si>
  <si>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</si>
  <si>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</si>
  <si>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</si>
  <si>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</si>
  <si>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</si>
  <si>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</si>
  <si>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</si>
  <si>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</si>
  <si>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</si>
  <si>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</si>
  <si>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</si>
  <si>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</si>
  <si>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</si>
  <si>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</si>
  <si>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</si>
  <si>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</si>
  <si>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</si>
  <si>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</si>
  <si>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</si>
  <si>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</si>
  <si>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</si>
  <si>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</si>
  <si>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</si>
  <si>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</si>
  <si>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</si>
  <si>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</si>
  <si>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</si>
  <si>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</si>
  <si>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</si>
  <si>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</si>
  <si>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</si>
  <si>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</si>
  <si>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</si>
  <si>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</si>
  <si>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</si>
  <si>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</si>
  <si>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</si>
  <si>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</si>
  <si>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</si>
  <si>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</si>
  <si>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</si>
  <si>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</si>
  <si>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</si>
  <si>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</si>
  <si>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</si>
  <si>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</si>
  <si>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</si>
  <si>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</si>
  <si>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</si>
  <si>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</si>
  <si>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</si>
  <si>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</si>
  <si>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</si>
  <si>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</si>
  <si>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</si>
  <si>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</si>
  <si>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</si>
  <si>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</si>
  <si>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</si>
  <si>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</si>
  <si>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</si>
  <si>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</si>
  <si>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</si>
  <si>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</si>
  <si>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</si>
  <si>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</si>
  <si>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</si>
  <si>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</si>
  <si>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</si>
  <si>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</si>
  <si>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</si>
  <si>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</si>
  <si>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</si>
  <si>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</si>
  <si>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</si>
  <si>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</si>
  <si>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</si>
  <si>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</si>
  <si>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</si>
  <si>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</si>
  <si>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</si>
  <si>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</si>
  <si>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</si>
  <si>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</si>
  <si>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</si>
  <si>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</si>
  <si>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</si>
  <si>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</si>
  <si>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</si>
  <si>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</si>
  <si>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</si>
  <si>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</si>
  <si>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</si>
  <si>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</si>
  <si>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</si>
  <si>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</si>
  <si>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</si>
  <si>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</si>
  <si>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</si>
  <si>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</si>
  <si>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</si>
  <si>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</si>
  <si>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</si>
  <si>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</si>
  <si>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</si>
  <si>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</si>
  <si>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</si>
  <si>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</si>
  <si>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</si>
  <si>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</si>
  <si>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</si>
  <si>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</si>
  <si>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</si>
  <si>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</si>
  <si>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</si>
  <si>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</si>
  <si>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</si>
  <si>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</si>
  <si>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</si>
  <si>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</si>
  <si>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</si>
  <si>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</si>
  <si>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</si>
  <si>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</si>
  <si>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</si>
  <si>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</si>
  <si>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</si>
  <si>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</si>
  <si>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</si>
  <si>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</si>
  <si>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</si>
  <si>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</si>
  <si>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</si>
  <si>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</si>
  <si>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</si>
  <si>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</si>
  <si>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</si>
  <si>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</si>
  <si>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</si>
  <si>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</si>
  <si>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</si>
  <si>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</si>
  <si>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</si>
  <si>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</si>
  <si>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</si>
  <si>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</si>
  <si>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</si>
  <si>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</si>
  <si>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</si>
  <si>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</si>
  <si>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</si>
  <si>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</si>
  <si>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</si>
  <si>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</si>
  <si>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</si>
  <si>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</si>
  <si>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</si>
  <si>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</si>
  <si>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</si>
  <si>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</si>
  <si>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</si>
  <si>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</si>
  <si>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</si>
  <si>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</si>
  <si>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</si>
  <si>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</si>
  <si>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</si>
  <si>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</si>
  <si>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</si>
  <si>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</si>
  <si>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</si>
  <si>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</si>
  <si>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</si>
  <si>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</si>
  <si>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</si>
  <si>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</si>
  <si>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</si>
  <si>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</si>
  <si>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</si>
  <si>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</si>
  <si>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</si>
  <si>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</si>
  <si>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</si>
  <si>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</si>
  <si>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</si>
  <si>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</si>
  <si>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</si>
  <si>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</si>
  <si>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</si>
  <si>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</si>
  <si>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</si>
  <si>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</si>
  <si>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</si>
  <si>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</si>
  <si>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</si>
  <si>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</si>
  <si>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</si>
  <si>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</si>
  <si>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</si>
  <si>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</si>
  <si>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</si>
  <si>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</si>
  <si>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</si>
  <si>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</si>
  <si>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</si>
  <si>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</si>
  <si>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</si>
  <si>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</si>
  <si>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</si>
  <si>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</si>
  <si>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</si>
  <si>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</si>
  <si>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</si>
  <si>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</si>
  <si>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</si>
  <si>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</si>
  <si>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</si>
  <si>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</si>
  <si>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</si>
  <si>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</si>
  <si>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</si>
  <si>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</si>
  <si>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</si>
  <si>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</si>
  <si>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</si>
  <si>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</si>
  <si>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</si>
  <si>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</si>
  <si>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</si>
  <si>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</si>
  <si>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</si>
  <si>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</si>
  <si>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</si>
  <si>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</si>
  <si>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</si>
  <si>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</si>
  <si>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</si>
  <si>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</si>
  <si>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</si>
  <si>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</si>
  <si>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</si>
  <si>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</si>
  <si>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</si>
  <si>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</si>
  <si>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</si>
  <si>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</si>
  <si>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</si>
  <si>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</si>
  <si>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</si>
  <si>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</si>
  <si>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</si>
  <si>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</si>
  <si>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</si>
  <si>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</si>
  <si>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</si>
  <si>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</si>
  <si>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</si>
  <si>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</si>
  <si>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</si>
  <si>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</si>
  <si>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</si>
  <si>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</si>
  <si>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</si>
  <si>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</si>
  <si>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</si>
  <si>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</si>
  <si>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</si>
  <si>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</si>
  <si>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</si>
  <si>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</si>
  <si>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</si>
  <si>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</si>
  <si>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</si>
  <si>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</si>
  <si>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</si>
  <si>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</si>
  <si>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</si>
  <si>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</si>
  <si>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</si>
  <si>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</si>
  <si>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</si>
  <si>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</si>
  <si>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</si>
  <si>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</si>
  <si>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</si>
  <si>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</si>
  <si>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</si>
  <si>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</si>
  <si>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</si>
  <si>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</si>
  <si>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</si>
  <si>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</si>
  <si>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</si>
  <si>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</si>
  <si>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</si>
  <si>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</si>
  <si>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</si>
  <si>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</si>
  <si>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</si>
  <si>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</si>
  <si>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</si>
  <si>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</si>
  <si>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</si>
  <si>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</si>
  <si>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</si>
  <si>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</si>
  <si>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</si>
  <si>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</si>
  <si>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</si>
  <si>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</si>
  <si>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</si>
  <si>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</si>
  <si>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</si>
  <si>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</si>
  <si>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</si>
  <si>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</si>
  <si>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</si>
  <si>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</si>
  <si>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</si>
  <si>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</si>
  <si>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</si>
  <si>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</si>
  <si>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</si>
  <si>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</si>
  <si>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</si>
  <si>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</si>
  <si>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</si>
  <si>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</si>
  <si>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</si>
  <si>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</si>
  <si>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</si>
  <si>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</si>
  <si>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</si>
  <si>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</si>
  <si>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</si>
  <si>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</si>
  <si>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</si>
  <si>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</si>
  <si>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</si>
  <si>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</si>
  <si>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</si>
  <si>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</si>
  <si>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</si>
  <si>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</si>
  <si>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</si>
  <si>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</si>
  <si>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</si>
  <si>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</si>
  <si>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</si>
  <si>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</si>
  <si>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</si>
  <si>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</si>
  <si>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</si>
  <si>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</si>
  <si>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</si>
  <si>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</si>
  <si>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</si>
  <si>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</si>
  <si>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</si>
  <si>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</si>
  <si>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</si>
  <si>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</si>
  <si>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</si>
  <si>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</si>
  <si>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</si>
  <si>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</si>
  <si>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</si>
  <si>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</si>
  <si>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</si>
  <si>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</si>
  <si>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</si>
  <si>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</si>
  <si>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</si>
  <si>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</si>
  <si>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</si>
  <si>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</si>
  <si>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</si>
  <si>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</si>
  <si>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</si>
  <si>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</si>
  <si>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</si>
  <si>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</si>
  <si>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</si>
  <si>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</si>
  <si>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</si>
  <si>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</si>
  <si>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</si>
  <si>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</si>
  <si>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</si>
  <si>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</si>
  <si>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</si>
  <si>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</si>
  <si>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</si>
  <si>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</si>
  <si>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</si>
  <si>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</si>
  <si>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</si>
  <si>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</si>
  <si>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</si>
  <si>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</si>
  <si>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</si>
  <si>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</si>
  <si>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</si>
  <si>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</si>
  <si>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</si>
  <si>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</si>
  <si>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</si>
  <si>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</si>
  <si>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</si>
  <si>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</si>
  <si>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</si>
  <si>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</si>
  <si>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</si>
  <si>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</si>
  <si>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</si>
  <si>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</si>
  <si>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</si>
  <si>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</si>
  <si>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</si>
  <si>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</si>
  <si>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</si>
  <si>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</si>
  <si>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</si>
  <si>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</si>
  <si>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</si>
  <si>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</si>
  <si>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</si>
  <si>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</si>
  <si>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</si>
  <si>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</si>
  <si>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</si>
  <si>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</si>
  <si>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</si>
  <si>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</si>
  <si>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</si>
  <si>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</si>
  <si>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</si>
  <si>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</si>
  <si>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</si>
  <si>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</si>
  <si>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</si>
  <si>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</si>
  <si>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</si>
  <si>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</si>
  <si>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</si>
  <si>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</si>
  <si>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</si>
  <si>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</si>
  <si>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</si>
  <si>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</si>
  <si>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</si>
  <si>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</si>
  <si>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</si>
  <si>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</si>
  <si>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</si>
  <si>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</si>
  <si>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</si>
  <si>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</si>
  <si>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</si>
  <si>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</si>
  <si>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</si>
  <si>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</si>
  <si>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</si>
  <si>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</si>
  <si>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</si>
  <si>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</si>
  <si>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</si>
  <si>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</si>
  <si>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</si>
  <si>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</si>
  <si>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</si>
  <si>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</si>
  <si>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</si>
  <si>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</si>
  <si>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</si>
  <si>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</si>
  <si>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</si>
  <si>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</si>
  <si>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</si>
  <si>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</si>
  <si>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</si>
  <si>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</si>
  <si>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</si>
  <si>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</si>
  <si>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</si>
  <si>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</si>
  <si>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</si>
  <si>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</si>
  <si>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</si>
  <si>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</si>
  <si>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</si>
  <si>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</si>
  <si>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</si>
  <si>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</si>
  <si>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</si>
  <si>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</si>
  <si>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</si>
  <si>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</si>
  <si>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</si>
  <si>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</si>
  <si>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</si>
  <si>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</si>
  <si>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</si>
  <si>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</si>
  <si>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</si>
  <si>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</si>
  <si>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</si>
  <si>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</si>
  <si>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</si>
  <si>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</si>
  <si>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</si>
  <si>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</si>
  <si>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</si>
  <si>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</si>
  <si>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</si>
  <si>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</si>
  <si>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</si>
  <si>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</si>
  <si>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</si>
  <si>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</si>
  <si>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</si>
  <si>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</si>
  <si>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</si>
  <si>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</si>
  <si>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</si>
  <si>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</si>
  <si>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</si>
  <si>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</si>
  <si>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</si>
  <si>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</si>
  <si>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</si>
  <si>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</si>
  <si>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</si>
  <si>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</si>
  <si>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</si>
  <si>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</si>
  <si>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</si>
  <si>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</si>
  <si>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</si>
  <si>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</si>
  <si>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</si>
  <si>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</si>
  <si>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</si>
  <si>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</si>
  <si>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</si>
  <si>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</si>
  <si>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</si>
  <si>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</si>
  <si>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</si>
  <si>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</si>
  <si>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</si>
  <si>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</si>
  <si>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</si>
  <si>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</si>
  <si>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</si>
  <si>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</si>
  <si>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</si>
  <si>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</si>
  <si>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</si>
  <si>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</si>
  <si>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</si>
  <si>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</si>
  <si>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</si>
  <si>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</si>
  <si>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</si>
  <si>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</si>
  <si>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</si>
  <si>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</si>
  <si>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</si>
  <si>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</si>
  <si>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</si>
  <si>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</si>
  <si>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</si>
  <si>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</si>
  <si>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</si>
  <si>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</si>
  <si>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</si>
  <si>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</si>
  <si>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</si>
  <si>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</si>
  <si>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</si>
  <si>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</si>
  <si>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</si>
  <si>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</si>
  <si>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</si>
  <si>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</si>
  <si>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</si>
  <si>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</si>
  <si>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</si>
  <si>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</si>
  <si>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</si>
  <si>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</si>
  <si>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</si>
  <si>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</si>
  <si>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</si>
  <si>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</si>
  <si>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</si>
  <si>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</si>
  <si>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</si>
  <si>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</si>
  <si>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</si>
  <si>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</si>
  <si>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</si>
  <si>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</si>
  <si>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</si>
  <si>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</si>
  <si>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</si>
  <si>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</si>
  <si>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</si>
  <si>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</si>
  <si>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</si>
  <si>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</si>
  <si>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</si>
  <si>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</si>
  <si>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</si>
  <si>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</si>
  <si>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</si>
  <si>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</si>
  <si>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</si>
  <si>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</si>
  <si>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</si>
  <si>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</si>
  <si>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</si>
  <si>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</si>
  <si>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</si>
  <si>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</si>
  <si>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</si>
  <si>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</si>
  <si>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</si>
  <si>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</si>
  <si>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</si>
  <si>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</si>
  <si>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</si>
  <si>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</si>
  <si>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</si>
  <si>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</si>
  <si>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</si>
  <si>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</si>
  <si>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</si>
  <si>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</si>
  <si>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</si>
  <si>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</si>
  <si>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</si>
  <si>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</si>
  <si>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</si>
  <si>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</si>
  <si>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</si>
  <si>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</si>
  <si>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</si>
  <si>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</si>
  <si>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</si>
  <si>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</si>
  <si>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</si>
  <si>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</si>
  <si>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</si>
  <si>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</si>
  <si>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</si>
  <si>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</si>
  <si>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</si>
  <si>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</si>
  <si>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</si>
  <si>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</si>
  <si>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</si>
  <si>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</si>
  <si>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</si>
  <si>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</si>
  <si>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</si>
  <si>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</si>
  <si>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</si>
  <si>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</si>
  <si>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</si>
  <si>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</si>
  <si>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</si>
  <si>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</si>
  <si>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</si>
  <si>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</si>
  <si>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</si>
  <si>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</si>
  <si>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</si>
  <si>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</si>
  <si>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</si>
  <si>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</si>
  <si>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</si>
  <si>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</si>
  <si>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</si>
  <si>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</si>
  <si>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</si>
  <si>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</si>
  <si>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</si>
  <si>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</si>
  <si>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</si>
  <si>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</si>
  <si>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</si>
  <si>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</si>
  <si>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</si>
  <si>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</si>
  <si>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</si>
  <si>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</si>
  <si>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</si>
  <si>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</si>
  <si>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</si>
  <si>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</si>
  <si>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</si>
  <si>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</si>
  <si>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</si>
  <si>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</si>
  <si>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</si>
  <si>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</si>
  <si>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</si>
  <si>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</si>
  <si>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</si>
  <si>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</si>
  <si>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</si>
  <si>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</si>
  <si>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</si>
  <si>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</si>
  <si>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</si>
  <si>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</si>
  <si>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</si>
  <si>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</si>
  <si>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</si>
  <si>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</si>
  <si>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</si>
  <si>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</si>
  <si>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</si>
  <si>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</si>
  <si>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</si>
  <si>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</si>
  <si>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</si>
  <si>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</si>
  <si>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</si>
  <si>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</si>
  <si>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</si>
  <si>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</si>
  <si>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</si>
  <si>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</si>
  <si>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</si>
  <si>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</si>
  <si>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</si>
  <si>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</si>
  <si>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</si>
  <si>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</si>
  <si>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</si>
  <si>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</si>
  <si>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</si>
  <si>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</si>
  <si>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</si>
  <si>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</si>
  <si>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</si>
  <si>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</si>
  <si>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</si>
  <si>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</si>
  <si>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</si>
  <si>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</si>
  <si>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</si>
  <si>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</si>
  <si>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</si>
  <si>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</si>
  <si>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</si>
  <si>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</si>
  <si>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</si>
  <si>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</si>
  <si>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</si>
  <si>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</si>
  <si>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</si>
  <si>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</si>
  <si>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</si>
  <si>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</si>
  <si>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</si>
  <si>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</si>
  <si>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</si>
  <si>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</si>
  <si>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</si>
  <si>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</si>
  <si>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</si>
  <si>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</si>
  <si>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</si>
  <si>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</si>
  <si>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</si>
  <si>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</si>
  <si>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</si>
  <si>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</si>
  <si>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</si>
  <si>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</si>
  <si>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</si>
  <si>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</si>
  <si>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</si>
  <si>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</si>
  <si>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</si>
  <si>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</si>
  <si>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</si>
  <si>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</si>
  <si>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</si>
  <si>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</si>
  <si>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</si>
  <si>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</si>
  <si>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</si>
  <si>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</si>
  <si>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</si>
  <si>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</si>
  <si>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</si>
  <si>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</si>
  <si>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</si>
  <si>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</si>
  <si>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</si>
  <si>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</si>
  <si>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</si>
  <si>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</si>
  <si>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</si>
  <si>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</si>
  <si>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</si>
  <si>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</si>
  <si>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</si>
  <si>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</si>
  <si>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</si>
  <si>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</si>
  <si>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</si>
  <si>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</si>
  <si>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</si>
  <si>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</si>
  <si>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</si>
  <si>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</si>
  <si>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</si>
  <si>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</si>
  <si>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</si>
  <si>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</si>
  <si>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</si>
  <si>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</si>
  <si>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</si>
  <si>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</si>
  <si>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</si>
  <si>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</si>
  <si>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</si>
  <si>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</si>
  <si>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</si>
  <si>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</si>
  <si>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</si>
  <si>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</si>
  <si>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</si>
  <si>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</si>
  <si>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</si>
  <si>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</si>
  <si>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</si>
  <si>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</si>
  <si>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</si>
  <si>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</si>
  <si>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</si>
  <si>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</si>
  <si>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</si>
  <si>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</si>
  <si>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</si>
  <si>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</si>
  <si>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</si>
  <si>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</si>
  <si>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</si>
  <si>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</si>
  <si>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</si>
  <si>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</si>
  <si>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</si>
  <si>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</si>
  <si>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</si>
  <si>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</si>
  <si>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</si>
  <si>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</si>
  <si>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</si>
  <si>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</si>
  <si>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</si>
  <si>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</si>
  <si>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</si>
  <si>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</si>
  <si>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</si>
  <si>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</si>
  <si>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</si>
  <si>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</si>
  <si>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</si>
  <si>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</si>
  <si>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</si>
  <si>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</si>
  <si>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</si>
  <si>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</si>
  <si>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</si>
  <si>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</si>
  <si>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</si>
  <si>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</si>
  <si>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</si>
  <si>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</si>
  <si>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</si>
  <si>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</si>
  <si>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</si>
  <si>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</si>
  <si>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</si>
  <si>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</si>
  <si>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</si>
  <si>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</si>
  <si>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</si>
  <si>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</si>
  <si>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</si>
  <si>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</si>
  <si>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</si>
  <si>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</si>
  <si>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</si>
  <si>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</si>
  <si>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</si>
  <si>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</si>
  <si>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</si>
  <si>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</si>
  <si>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</si>
  <si>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</si>
  <si>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</si>
  <si>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</si>
  <si>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</si>
  <si>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</si>
  <si>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</si>
  <si>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</si>
  <si>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</si>
  <si>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</si>
  <si>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</si>
  <si>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</si>
  <si>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</si>
  <si>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</si>
  <si>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</si>
  <si>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</si>
  <si>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</si>
  <si>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</si>
  <si>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</si>
  <si>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</si>
  <si>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</si>
  <si>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</si>
  <si>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</si>
  <si>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</si>
  <si>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</si>
  <si>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</si>
  <si>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</si>
  <si>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</si>
  <si>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</si>
  <si>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</si>
  <si>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</si>
  <si>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</si>
  <si>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</si>
  <si>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</si>
  <si>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</si>
  <si>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</si>
  <si>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</si>
  <si>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</si>
  <si>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</si>
  <si>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</si>
  <si>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</si>
  <si>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</si>
  <si>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</si>
  <si>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</si>
  <si>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</si>
  <si>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</si>
  <si>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</si>
  <si>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</si>
  <si>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</si>
  <si>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</si>
  <si>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</si>
  <si>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</si>
  <si>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</si>
  <si>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</si>
  <si>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</si>
  <si>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</si>
  <si>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</si>
  <si>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</si>
  <si>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</si>
  <si>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</si>
  <si>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</si>
  <si>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</si>
  <si>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</si>
  <si>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</si>
  <si>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</si>
  <si>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</si>
  <si>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</si>
  <si>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</si>
  <si>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</si>
  <si>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</si>
  <si>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</si>
  <si>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</si>
  <si>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</si>
  <si>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</si>
  <si>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</si>
  <si>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</si>
  <si>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</si>
  <si>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</si>
  <si>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</si>
  <si>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</si>
  <si>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</si>
  <si>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</si>
  <si>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</si>
  <si>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</si>
  <si>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</si>
  <si>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</si>
  <si>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</si>
  <si>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</si>
  <si>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</si>
  <si>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</si>
  <si>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</si>
  <si>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</si>
  <si>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</si>
  <si>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</si>
  <si>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</si>
  <si>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</si>
  <si>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</si>
  <si>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</si>
  <si>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</si>
  <si>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</si>
  <si>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</si>
  <si>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</si>
  <si>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</si>
  <si>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</si>
  <si>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</si>
  <si>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</si>
  <si>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</si>
  <si>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</si>
  <si>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</si>
  <si>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</si>
  <si>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</si>
  <si>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</si>
  <si>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</si>
  <si>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</si>
  <si>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</si>
  <si>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</si>
  <si>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</si>
  <si>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</si>
  <si>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</si>
  <si>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</si>
  <si>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</si>
  <si>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</si>
  <si>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</si>
  <si>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</si>
  <si>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</si>
  <si>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</si>
  <si>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</si>
  <si>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</si>
  <si>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</si>
  <si>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</si>
  <si>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</si>
  <si>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</si>
  <si>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</si>
  <si>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</si>
  <si>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</si>
  <si>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</si>
  <si>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</si>
  <si>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</si>
  <si>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</si>
  <si>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</si>
  <si>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</si>
  <si>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</si>
  <si>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</si>
  <si>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</si>
  <si>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</si>
  <si>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</si>
  <si>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</si>
  <si>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</si>
  <si>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</si>
  <si>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</si>
  <si>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</si>
  <si>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</si>
  <si>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</si>
  <si>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</si>
  <si>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</si>
  <si>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</si>
  <si>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</si>
  <si>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</si>
  <si>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</si>
  <si>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</si>
  <si>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</si>
  <si>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</si>
  <si>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</si>
  <si>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</si>
  <si>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</si>
  <si>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</si>
  <si>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</si>
  <si>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</si>
  <si>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</si>
  <si>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</si>
  <si>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</si>
  <si>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</si>
  <si>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</si>
  <si>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</si>
  <si>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</si>
  <si>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</si>
  <si>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</si>
  <si>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</si>
  <si>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</si>
  <si>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</si>
  <si>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</si>
  <si>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</si>
  <si>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</si>
  <si>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</si>
  <si>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</si>
  <si>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</si>
  <si>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</si>
  <si>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</si>
  <si>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</si>
  <si>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</si>
  <si>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</si>
  <si>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</si>
  <si>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</si>
  <si>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</si>
  <si>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</si>
  <si>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</si>
  <si>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</si>
  <si>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</si>
  <si>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</si>
  <si>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</si>
  <si>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</si>
  <si>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</si>
  <si>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</si>
  <si>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</si>
  <si>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</si>
  <si>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</si>
  <si>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</si>
  <si>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</si>
  <si>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</si>
  <si>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</si>
  <si>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</si>
  <si>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</si>
  <si>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</si>
  <si>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</si>
  <si>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</si>
  <si>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</si>
  <si>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</si>
  <si>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</si>
  <si>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</si>
  <si>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</si>
  <si>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</si>
  <si>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</si>
  <si>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</si>
  <si>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</si>
  <si>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</si>
  <si>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</si>
  <si>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</si>
  <si>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</si>
  <si>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</si>
  <si>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</si>
  <si>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</si>
  <si>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</si>
  <si>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</si>
  <si>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</si>
  <si>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</si>
  <si>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</si>
  <si>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</si>
  <si>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</si>
  <si>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</si>
  <si>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</si>
  <si>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</si>
  <si>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</si>
  <si>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</si>
  <si>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</si>
  <si>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</si>
  <si>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</si>
  <si>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</si>
  <si>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</si>
  <si>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</si>
  <si>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</si>
  <si>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</si>
  <si>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</si>
  <si>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</si>
  <si>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</si>
  <si>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</si>
  <si>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</si>
  <si>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</si>
  <si>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</si>
  <si>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</si>
  <si>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</si>
  <si>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</si>
  <si>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</si>
  <si>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</si>
  <si>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</si>
  <si>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</si>
  <si>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</si>
  <si>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</si>
  <si>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</si>
  <si>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</si>
  <si>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</si>
  <si>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</si>
  <si>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</si>
  <si>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</si>
  <si>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</si>
  <si>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</si>
  <si>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</si>
  <si>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</si>
  <si>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</si>
  <si>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</si>
  <si>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</si>
  <si>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</si>
  <si>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</si>
  <si>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</si>
  <si>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</si>
  <si>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</si>
  <si>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</si>
  <si>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</si>
  <si>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</si>
  <si>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</si>
  <si>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</si>
  <si>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</si>
  <si>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</si>
  <si>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</si>
  <si>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</si>
  <si>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</si>
  <si>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</si>
  <si>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</si>
  <si>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</si>
  <si>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</si>
  <si>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</si>
  <si>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</si>
  <si>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</si>
  <si>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</si>
  <si>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</si>
  <si>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</si>
  <si>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</si>
  <si>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</si>
  <si>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</si>
  <si>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</si>
  <si>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</si>
  <si>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</si>
  <si>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</si>
  <si>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</si>
  <si>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</si>
  <si>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</si>
  <si>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</si>
  <si>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</si>
  <si>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</si>
  <si>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</si>
  <si>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</si>
  <si>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</si>
  <si>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</si>
  <si>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</si>
  <si>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</si>
  <si>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</si>
  <si>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</si>
  <si>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</si>
  <si>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</si>
  <si>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</si>
  <si>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</si>
  <si>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</si>
  <si>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</si>
  <si>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</si>
  <si>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</si>
  <si>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</si>
  <si>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</si>
  <si>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</si>
  <si>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</si>
  <si>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</si>
  <si>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</si>
  <si>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</si>
  <si>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</si>
  <si>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</si>
  <si>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</si>
  <si>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</si>
  <si>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</si>
  <si>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</si>
  <si>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</si>
  <si>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</si>
  <si>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</si>
  <si>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</si>
  <si>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</si>
  <si>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</si>
  <si>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</si>
  <si>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</si>
  <si>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</si>
  <si>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</si>
  <si>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</si>
  <si>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</si>
  <si>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</si>
  <si>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</si>
  <si>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</si>
  <si>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</si>
  <si>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</si>
  <si>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</si>
  <si>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</si>
  <si>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</si>
  <si>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</si>
  <si>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</si>
  <si>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</si>
  <si>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</si>
  <si>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</si>
  <si>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</si>
  <si>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</si>
  <si>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</si>
  <si>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</si>
  <si>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</si>
  <si>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</si>
  <si>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</si>
  <si>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</si>
  <si>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</si>
  <si>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</si>
  <si>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</si>
  <si>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</si>
  <si>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</si>
  <si>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</si>
  <si>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</si>
  <si>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</si>
  <si>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</si>
  <si>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</si>
  <si>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</si>
  <si>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</si>
  <si>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</si>
  <si>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</si>
  <si>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</si>
  <si>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</si>
  <si>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</si>
  <si>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</si>
  <si>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</si>
  <si>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</si>
  <si>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</si>
  <si>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</si>
  <si>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</si>
  <si>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</si>
  <si>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</si>
  <si>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</si>
  <si>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</si>
  <si>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</si>
  <si>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</si>
  <si>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</si>
  <si>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</si>
  <si>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</si>
  <si>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</si>
  <si>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</si>
  <si>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</si>
  <si>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</si>
  <si>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</si>
  <si>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</si>
  <si>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</si>
  <si>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</si>
  <si>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</si>
  <si>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</si>
  <si>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</si>
  <si>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</si>
  <si>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</si>
  <si>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</si>
  <si>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</si>
  <si>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</si>
  <si>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</si>
  <si>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</si>
  <si>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</si>
  <si>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</si>
  <si>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</si>
  <si>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</si>
  <si>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</si>
  <si>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</si>
  <si>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</si>
  <si>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</si>
  <si>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</si>
  <si>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</si>
  <si>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</si>
  <si>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</si>
  <si>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</si>
  <si>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</si>
  <si>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</si>
  <si>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</si>
  <si>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</si>
  <si>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</si>
  <si>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</si>
  <si>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</si>
  <si>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</si>
  <si>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</si>
  <si>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</si>
  <si>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</si>
  <si>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</si>
  <si>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</si>
  <si>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</si>
  <si>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</si>
  <si>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</si>
  <si>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</si>
  <si>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</si>
  <si>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</si>
  <si>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</si>
  <si>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</si>
  <si>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</si>
  <si>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</si>
  <si>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</si>
  <si>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</si>
  <si>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</si>
  <si>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</si>
  <si>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</si>
  <si>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</si>
  <si>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</si>
  <si>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</si>
  <si>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</si>
  <si>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</si>
  <si>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</si>
  <si>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</si>
  <si>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</si>
  <si>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</si>
  <si>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</si>
  <si>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</si>
  <si>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</si>
  <si>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</si>
  <si>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</si>
  <si>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</si>
  <si>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</si>
  <si>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</si>
  <si>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</si>
  <si>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</si>
  <si>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</si>
  <si>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</si>
  <si>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</si>
  <si>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</si>
  <si>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</si>
  <si>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</si>
  <si>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</si>
  <si>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</si>
  <si>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</si>
  <si>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</si>
  <si>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</si>
  <si>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</si>
  <si>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</si>
  <si>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</si>
  <si>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</si>
  <si>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</si>
  <si>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</si>
  <si>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</si>
  <si>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</si>
  <si>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</si>
  <si>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</si>
  <si>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</si>
  <si>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</si>
  <si>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</si>
  <si>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</si>
  <si>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</si>
  <si>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</si>
  <si>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</si>
  <si>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</si>
  <si>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</si>
  <si>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</si>
  <si>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</si>
  <si>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</si>
  <si>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</si>
  <si>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</si>
  <si>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</si>
  <si>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</si>
  <si>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</si>
  <si>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</si>
  <si>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</si>
  <si>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</si>
  <si>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</si>
  <si>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</si>
  <si>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</si>
  <si>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</si>
  <si>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</si>
  <si>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</si>
  <si>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</si>
  <si>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</si>
  <si>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</si>
  <si>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</si>
  <si>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</si>
  <si>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</si>
  <si>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</si>
  <si>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</si>
  <si>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</si>
  <si>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</si>
  <si>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</si>
  <si>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</si>
  <si>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</si>
  <si>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</si>
  <si>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</si>
  <si>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</si>
  <si>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</si>
  <si>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</si>
  <si>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</si>
  <si>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</si>
  <si>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</si>
  <si>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</si>
  <si>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</si>
  <si>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</si>
  <si>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</si>
  <si>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</si>
  <si>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</si>
  <si>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</si>
  <si>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</si>
  <si>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</si>
  <si>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</si>
  <si>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</si>
  <si>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</si>
  <si>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</si>
  <si>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</si>
  <si>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</si>
  <si>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</si>
  <si>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</si>
  <si>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</si>
  <si>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</si>
  <si>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</si>
  <si>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</si>
  <si>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</si>
  <si>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</si>
  <si>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</si>
  <si>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</si>
  <si>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</si>
  <si>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</si>
  <si>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</si>
  <si>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</si>
  <si>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</si>
  <si>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</si>
  <si>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</si>
  <si>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</si>
  <si>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</si>
  <si>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</si>
  <si>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</si>
  <si>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</si>
  <si>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</si>
  <si>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</si>
  <si>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</si>
  <si>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</si>
  <si>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</si>
  <si>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</si>
  <si>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</si>
  <si>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</si>
  <si>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</si>
  <si>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</si>
  <si>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</si>
  <si>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</si>
  <si>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</si>
  <si>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</si>
  <si>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</si>
  <si>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</si>
  <si>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</si>
  <si>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</si>
  <si>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</si>
  <si>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</si>
  <si>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</si>
  <si>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</si>
  <si>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</si>
  <si>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</si>
  <si>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</si>
  <si>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</si>
  <si>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</si>
  <si>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</si>
  <si>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</si>
  <si>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</si>
  <si>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</si>
  <si>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</si>
  <si>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</si>
  <si>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</si>
  <si>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</si>
  <si>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</si>
  <si>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</si>
  <si>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</si>
  <si>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</si>
  <si>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</si>
  <si>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</si>
  <si>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</si>
  <si>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</si>
  <si>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</si>
  <si>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</si>
  <si>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</si>
  <si>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</si>
  <si>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</si>
  <si>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</si>
  <si>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</si>
  <si>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</si>
  <si>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</si>
  <si>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</si>
  <si>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</si>
  <si>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</si>
  <si>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</si>
  <si>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</si>
  <si>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</si>
  <si>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</si>
  <si>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</si>
  <si>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</si>
  <si>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</si>
  <si>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</si>
  <si>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</si>
  <si>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</si>
  <si>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</si>
  <si>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</si>
  <si>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</si>
  <si>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</si>
  <si>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</si>
  <si>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</si>
  <si>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</si>
  <si>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</si>
  <si>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</si>
  <si>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</si>
  <si>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</si>
  <si>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</si>
  <si>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</si>
  <si>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</si>
  <si>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</si>
  <si>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</si>
  <si>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</si>
  <si>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</si>
  <si>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</si>
  <si>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</si>
  <si>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</si>
  <si>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</si>
  <si>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</si>
  <si>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</si>
  <si>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</si>
  <si>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</si>
  <si>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</si>
  <si>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</si>
  <si>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</si>
  <si>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</si>
  <si>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</si>
  <si>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</si>
  <si>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</si>
  <si>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</si>
  <si>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</si>
  <si>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</si>
  <si>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</si>
  <si>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</si>
  <si>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</si>
  <si>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</si>
  <si>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</si>
  <si>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</si>
  <si>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</si>
  <si>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</si>
  <si>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</si>
  <si>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</si>
  <si>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</si>
  <si>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</si>
  <si>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</si>
  <si>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</si>
  <si>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</si>
  <si>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</si>
  <si>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</si>
  <si>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</si>
  <si>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</si>
  <si>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</si>
  <si>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</si>
  <si>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</si>
  <si>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</si>
  <si>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</si>
  <si>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</si>
  <si>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</si>
  <si>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</si>
  <si>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</si>
  <si>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</si>
  <si>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</si>
  <si>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</si>
  <si>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</si>
  <si>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</si>
  <si>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</si>
  <si>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</si>
  <si>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</si>
  <si>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</si>
  <si>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</si>
  <si>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</si>
  <si>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</si>
  <si>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</si>
  <si>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</si>
  <si>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</si>
  <si>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</si>
  <si>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</si>
  <si>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</si>
  <si>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</si>
  <si>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</si>
  <si>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</si>
  <si>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</si>
  <si>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</si>
  <si>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</si>
  <si>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</si>
  <si>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</si>
  <si>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</si>
  <si>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</si>
  <si>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</si>
  <si>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</si>
  <si>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</si>
  <si>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</si>
  <si>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</si>
  <si>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</si>
  <si>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</si>
  <si>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</si>
  <si>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</si>
  <si>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</si>
  <si>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</si>
  <si>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</si>
  <si>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</si>
  <si>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</si>
  <si>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</si>
  <si>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</si>
  <si>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</si>
  <si>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</si>
  <si>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</si>
  <si>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</si>
  <si>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</si>
  <si>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</si>
  <si>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</si>
  <si>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</si>
  <si>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</si>
  <si>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</si>
  <si>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</si>
  <si>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</si>
  <si>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</si>
  <si>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</si>
  <si>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</si>
  <si>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</si>
  <si>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</si>
  <si>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</si>
  <si>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</si>
  <si>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</si>
  <si>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</si>
  <si>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</si>
  <si>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</si>
  <si>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</si>
  <si>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</si>
  <si>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</si>
  <si>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</si>
  <si>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</si>
  <si>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</si>
  <si>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</si>
  <si>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</si>
  <si>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</si>
  <si>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</si>
  <si>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</si>
  <si>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</si>
  <si>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</si>
  <si>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</si>
  <si>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</si>
  <si>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</si>
  <si>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</si>
  <si>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</si>
  <si>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</si>
  <si>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</si>
  <si>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</si>
  <si>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</si>
  <si>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</si>
  <si>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</si>
  <si>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</si>
  <si>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</si>
  <si>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</si>
  <si>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</si>
  <si>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</si>
  <si>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</si>
  <si>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</si>
  <si>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</si>
  <si>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</si>
  <si>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</si>
  <si>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</si>
  <si>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</si>
  <si>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</si>
  <si>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</si>
  <si>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</si>
  <si>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</si>
  <si>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</si>
  <si>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</si>
  <si>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</si>
  <si>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</si>
  <si>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</si>
  <si>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</si>
  <si>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</si>
  <si>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</si>
  <si>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</si>
  <si>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</si>
  <si>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</si>
  <si>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</si>
  <si>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</si>
  <si>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</si>
  <si>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</si>
  <si>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</si>
  <si>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</si>
  <si>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</si>
  <si>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</si>
  <si>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</si>
  <si>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</si>
  <si>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</si>
  <si>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</si>
  <si>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</si>
  <si>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</si>
  <si>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</si>
  <si>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</si>
  <si>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</si>
  <si>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</si>
  <si>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</si>
  <si>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</si>
  <si>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</si>
  <si>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</si>
  <si>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</si>
  <si>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</si>
  <si>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</si>
  <si>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</si>
  <si>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</si>
  <si>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</si>
  <si>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</si>
  <si>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</si>
  <si>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</si>
  <si>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</si>
  <si>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</si>
  <si>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</si>
  <si>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</si>
  <si>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</si>
  <si>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</si>
  <si>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</si>
  <si>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</si>
  <si>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</si>
  <si>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</si>
  <si>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</si>
  <si>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</si>
  <si>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</si>
  <si>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</si>
  <si>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</si>
  <si>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</si>
  <si>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</si>
  <si>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</si>
  <si>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</si>
  <si>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</si>
  <si>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</si>
  <si>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</si>
  <si>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</si>
  <si>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</si>
  <si>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</si>
  <si>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</si>
  <si>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</si>
  <si>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</si>
  <si>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</si>
  <si>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</si>
  <si>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</si>
  <si>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</si>
  <si>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</si>
  <si>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</si>
  <si>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</si>
  <si>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</si>
  <si>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</si>
  <si>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</si>
  <si>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</si>
  <si>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</si>
  <si>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</si>
  <si>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</si>
  <si>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</si>
  <si>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</si>
  <si>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</si>
  <si>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</si>
  <si>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</si>
  <si>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</si>
  <si>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</si>
  <si>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</si>
  <si>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</si>
  <si>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</si>
  <si>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</si>
  <si>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</si>
  <si>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</si>
  <si>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</si>
  <si>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</si>
  <si>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</si>
  <si>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</si>
  <si>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</si>
  <si>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</si>
  <si>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</si>
  <si>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</si>
  <si>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</si>
  <si>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</si>
  <si>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</si>
  <si>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</si>
  <si>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</si>
  <si>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</si>
  <si>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</si>
  <si>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</si>
  <si>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</si>
  <si>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</si>
  <si>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</si>
  <si>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</si>
  <si>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</si>
  <si>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</si>
  <si>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</si>
  <si>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</si>
  <si>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</si>
  <si>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</si>
  <si>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</si>
  <si>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</si>
  <si>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</si>
  <si>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</si>
  <si>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</si>
  <si>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</si>
  <si>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</si>
  <si>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</si>
  <si>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</si>
  <si>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</si>
  <si>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</si>
  <si>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</si>
  <si>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</si>
  <si>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</si>
  <si>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</si>
  <si>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</si>
  <si>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</si>
  <si>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</si>
  <si>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</si>
  <si>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</si>
  <si>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</si>
  <si>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</si>
  <si>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</si>
  <si>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</si>
  <si>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</si>
  <si>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</si>
  <si>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</si>
  <si>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</si>
  <si>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</si>
  <si>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</si>
  <si>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</si>
  <si>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</si>
  <si>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</si>
  <si>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</si>
  <si>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</si>
  <si>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</si>
  <si>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</si>
  <si>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</si>
  <si>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</si>
  <si>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</si>
  <si>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</si>
  <si>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</si>
  <si>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</si>
  <si>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</si>
  <si>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</si>
  <si>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</si>
  <si>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</si>
  <si>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</si>
  <si>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</si>
  <si>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</si>
  <si>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</si>
  <si>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</si>
  <si>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</si>
  <si>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</si>
  <si>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</si>
  <si>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</si>
  <si>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</si>
  <si>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</si>
  <si>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</si>
  <si>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</si>
  <si>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</si>
  <si>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</si>
  <si>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</si>
  <si>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</si>
  <si>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</si>
  <si>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</si>
  <si>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</si>
  <si>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</si>
  <si>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</si>
  <si>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</si>
  <si>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</si>
  <si>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</si>
  <si>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</si>
  <si>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</si>
  <si>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</si>
  <si>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</si>
  <si>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</si>
  <si>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</si>
  <si>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</si>
  <si>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</si>
  <si>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</si>
  <si>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</si>
  <si>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</si>
  <si>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</si>
  <si>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</si>
  <si>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</si>
  <si>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</si>
  <si>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</si>
  <si>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</si>
  <si>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</si>
  <si>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</si>
  <si>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</si>
  <si>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</si>
  <si>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</si>
  <si>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</si>
  <si>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</si>
  <si>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</si>
  <si>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</si>
  <si>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</si>
  <si>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</si>
  <si>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</si>
  <si>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</si>
  <si>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</si>
  <si>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</si>
  <si>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</si>
  <si>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</si>
  <si>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</si>
  <si>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</si>
  <si>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</si>
  <si>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</si>
  <si>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</si>
  <si>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</si>
  <si>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</si>
  <si>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</si>
  <si>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</si>
  <si>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</si>
  <si>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</si>
  <si>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</si>
  <si>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</si>
  <si>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</si>
  <si>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</si>
  <si>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</si>
  <si>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</si>
  <si>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</si>
  <si>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</si>
  <si>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</si>
  <si>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</si>
  <si>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</si>
  <si>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</si>
  <si>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</si>
  <si>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</si>
  <si>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</si>
  <si>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</si>
  <si>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</si>
  <si>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</si>
  <si>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</si>
  <si>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</si>
  <si>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</si>
  <si>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</si>
  <si>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</si>
  <si>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</si>
  <si>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</si>
  <si>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</si>
  <si>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</si>
  <si>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</si>
  <si>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</si>
  <si>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</si>
  <si>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</si>
  <si>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</si>
  <si>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</si>
  <si>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</si>
  <si>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</si>
  <si>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</si>
  <si>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</si>
  <si>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</si>
  <si>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</si>
  <si>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</si>
  <si>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</si>
  <si>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</si>
  <si>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</si>
  <si>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</si>
  <si>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</si>
  <si>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</si>
  <si>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</si>
  <si>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</si>
  <si>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</si>
  <si>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</si>
  <si>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</si>
  <si>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</si>
  <si>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</si>
  <si>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</si>
  <si>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</si>
  <si>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</si>
  <si>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</si>
  <si>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</si>
  <si>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</si>
  <si>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</si>
  <si>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</si>
  <si>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</si>
  <si>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</si>
  <si>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</si>
  <si>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</si>
  <si>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</si>
  <si>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</si>
  <si>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</si>
  <si>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</si>
  <si>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</si>
  <si>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</si>
  <si>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</si>
  <si>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</si>
  <si>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</si>
  <si>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</si>
  <si>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</si>
  <si>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</si>
  <si>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</si>
  <si>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</si>
  <si>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</si>
  <si>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</si>
  <si>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</si>
  <si>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</si>
  <si>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</si>
  <si>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</si>
  <si>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</si>
  <si>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</si>
  <si>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</si>
  <si>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</si>
  <si>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</si>
  <si>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</si>
  <si>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</si>
  <si>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</si>
  <si>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</si>
  <si>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</si>
  <si>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</si>
  <si>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</si>
  <si>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</si>
  <si>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</si>
  <si>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</si>
  <si>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</si>
  <si>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</si>
  <si>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</si>
  <si>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</si>
  <si>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</si>
  <si>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</si>
  <si>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</si>
  <si>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</si>
  <si>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</si>
  <si>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</si>
  <si>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</si>
  <si>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</si>
  <si>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</si>
  <si>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</si>
  <si>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</si>
  <si>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</si>
  <si>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</si>
  <si>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</si>
  <si>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</si>
  <si>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</si>
  <si>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</si>
  <si>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</si>
  <si>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</si>
  <si>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</si>
  <si>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</si>
  <si>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</si>
  <si>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</si>
  <si>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</si>
  <si>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</si>
  <si>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</si>
  <si>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</si>
  <si>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</si>
  <si>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</si>
  <si>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</si>
  <si>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</si>
  <si>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</si>
  <si>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</si>
  <si>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</si>
  <si>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</si>
  <si>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</si>
  <si>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</si>
  <si>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</si>
  <si>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</si>
  <si>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</si>
  <si>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</si>
  <si>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</si>
  <si>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</si>
  <si>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</si>
  <si>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</si>
  <si>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</si>
  <si>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</si>
  <si>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</si>
  <si>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</si>
  <si>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</si>
  <si>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</si>
  <si>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</si>
  <si>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</si>
  <si>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</si>
  <si>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</si>
  <si>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</si>
  <si>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</si>
  <si>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</si>
  <si>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</si>
  <si>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</si>
  <si>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</si>
  <si>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</si>
  <si>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</si>
  <si>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</si>
  <si>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</si>
  <si>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</si>
  <si>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</si>
  <si>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</si>
  <si>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</si>
  <si>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</si>
  <si>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</si>
  <si>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</si>
  <si>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</si>
  <si>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</si>
  <si>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</si>
  <si>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</si>
  <si>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</si>
  <si>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</si>
  <si>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</si>
  <si>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</si>
  <si>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</si>
  <si>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</si>
  <si>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</si>
  <si>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</si>
  <si>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</si>
  <si>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</si>
  <si>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</si>
  <si>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</si>
  <si>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</si>
  <si>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</si>
  <si>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</si>
  <si>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</si>
  <si>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</si>
  <si>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</si>
  <si>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</si>
  <si>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</si>
  <si>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</si>
  <si>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</si>
  <si>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</si>
  <si>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</si>
  <si>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</si>
  <si>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</si>
  <si>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</si>
  <si>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</si>
  <si>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</si>
  <si>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</si>
  <si>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</si>
  <si>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</si>
  <si>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</si>
  <si>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</si>
  <si>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</si>
  <si>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</si>
  <si>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</si>
  <si>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</si>
  <si>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</si>
  <si>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</si>
  <si>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</si>
  <si>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</si>
  <si>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</si>
  <si>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</si>
  <si>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</si>
  <si>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</si>
  <si>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</si>
  <si>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</si>
  <si>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</si>
  <si>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</si>
  <si>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</si>
  <si>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</si>
  <si>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</si>
  <si>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</si>
  <si>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</si>
  <si>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</si>
  <si>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</si>
  <si>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</si>
  <si>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</si>
  <si>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</si>
  <si>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</si>
  <si>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</si>
  <si>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</si>
  <si>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</si>
  <si>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</si>
  <si>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</si>
  <si>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</si>
  <si>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</si>
  <si>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</si>
  <si>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</si>
  <si>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</si>
  <si>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</si>
  <si>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</si>
  <si>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</si>
  <si>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</si>
  <si>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</si>
  <si>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</si>
  <si>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</si>
  <si>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</si>
  <si>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</si>
  <si>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</si>
  <si>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</si>
  <si>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</si>
  <si>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</si>
  <si>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</si>
  <si>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</si>
  <si>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</si>
  <si>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</si>
  <si>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</si>
  <si>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</si>
  <si>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</si>
  <si>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</si>
  <si>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</si>
  <si>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</si>
  <si>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</si>
  <si>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</si>
  <si>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</si>
  <si>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</si>
  <si>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</si>
  <si>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</si>
  <si>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</si>
  <si>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</si>
  <si>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</si>
  <si>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</si>
  <si>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</si>
  <si>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</si>
  <si>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</si>
  <si>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</si>
  <si>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</si>
  <si>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</si>
  <si>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</si>
  <si>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</si>
  <si>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</si>
  <si>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</si>
  <si>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</si>
  <si>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</si>
  <si>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</si>
  <si>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</si>
  <si>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</si>
  <si>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</si>
  <si>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</si>
  <si>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</si>
  <si>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</si>
  <si>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</si>
  <si>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</si>
  <si>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</si>
  <si>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</si>
  <si>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</si>
  <si>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</si>
  <si>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</si>
  <si>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</si>
  <si>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</si>
  <si>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</si>
  <si>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</si>
  <si>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</si>
  <si>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</si>
  <si>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</si>
  <si>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</si>
  <si>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</si>
  <si>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</si>
  <si>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</si>
  <si>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</si>
  <si>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</si>
  <si>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</si>
  <si>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</si>
  <si>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</si>
  <si>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</si>
  <si>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</si>
  <si>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</si>
  <si>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</si>
  <si>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</si>
  <si>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</si>
  <si>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</si>
  <si>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</si>
  <si>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</si>
  <si>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</si>
  <si>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</si>
  <si>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</si>
  <si>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</si>
  <si>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</si>
  <si>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</si>
  <si>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</si>
  <si>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</si>
  <si>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</si>
  <si>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</si>
  <si>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</si>
  <si>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</si>
  <si>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</si>
  <si>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</si>
  <si>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</si>
  <si>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</si>
  <si>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</si>
  <si>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</si>
  <si>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</si>
  <si>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</si>
  <si>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</si>
  <si>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</si>
  <si>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</si>
  <si>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</si>
  <si>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</si>
  <si>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</si>
  <si>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</si>
  <si>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</si>
  <si>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</si>
  <si>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</si>
  <si>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</si>
  <si>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</si>
  <si>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</si>
  <si>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</si>
  <si>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</si>
  <si>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</si>
  <si>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</si>
  <si>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</si>
  <si>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</si>
  <si>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</si>
  <si>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</si>
  <si>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</si>
  <si>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</si>
  <si>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</si>
  <si>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</si>
  <si>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</si>
  <si>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</si>
  <si>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</si>
  <si>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</si>
  <si>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</si>
  <si>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</si>
  <si>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</si>
  <si>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</si>
  <si>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</si>
  <si>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</si>
  <si>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</si>
  <si>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</si>
  <si>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</si>
  <si>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</si>
  <si>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</si>
  <si>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</si>
  <si>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</si>
  <si>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</si>
  <si>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</si>
  <si>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</si>
  <si>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</si>
  <si>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</si>
  <si>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</si>
  <si>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</si>
  <si>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</si>
  <si>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</si>
  <si>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</si>
  <si>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</si>
  <si>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</si>
  <si>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</si>
  <si>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</si>
  <si>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</si>
  <si>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</si>
  <si>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</si>
  <si>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</si>
  <si>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</si>
  <si>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</si>
  <si>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</si>
  <si>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</si>
  <si>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</si>
  <si>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</si>
  <si>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</si>
  <si>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</si>
  <si>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</si>
  <si>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</si>
  <si>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</si>
  <si>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</si>
  <si>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</si>
  <si>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</si>
  <si>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</si>
  <si>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</si>
  <si>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</si>
  <si>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</si>
  <si>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</si>
  <si>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</si>
  <si>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</si>
  <si>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</si>
  <si>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</si>
  <si>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</si>
  <si>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</si>
  <si>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</si>
  <si>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</si>
  <si>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</si>
  <si>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</si>
  <si>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</si>
  <si>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</si>
  <si>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</si>
  <si>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</si>
  <si>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</si>
  <si>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</si>
  <si>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</si>
  <si>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</si>
  <si>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</si>
  <si>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</si>
  <si>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</si>
  <si>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</si>
  <si>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</si>
  <si>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</si>
  <si>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</si>
  <si>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</si>
  <si>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</si>
  <si>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</si>
  <si>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</si>
  <si>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</si>
  <si>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</si>
  <si>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</si>
  <si>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</si>
  <si>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</si>
  <si>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</si>
  <si>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</si>
  <si>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</si>
  <si>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</si>
  <si>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</si>
  <si>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</si>
  <si>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</si>
  <si>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</si>
  <si>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</si>
  <si>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</si>
  <si>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</si>
  <si>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</si>
  <si>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</si>
  <si>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</si>
  <si>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</si>
  <si>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</si>
  <si>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</si>
  <si>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</si>
  <si>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</si>
  <si>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</si>
  <si>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</si>
  <si>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</si>
  <si>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</si>
  <si>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</si>
  <si>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</si>
  <si>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</si>
  <si>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</si>
  <si>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</si>
  <si>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</si>
  <si>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</si>
  <si>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</si>
  <si>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</si>
  <si>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</si>
  <si>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</si>
  <si>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</si>
  <si>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</si>
  <si>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</si>
  <si>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</si>
  <si>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</si>
  <si>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</si>
  <si>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</si>
  <si>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</si>
  <si>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</si>
  <si>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</si>
  <si>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</si>
  <si>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</si>
  <si>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</si>
  <si>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</si>
  <si>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</si>
  <si>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</si>
  <si>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</si>
  <si>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</si>
  <si>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</si>
  <si>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</si>
  <si>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</si>
  <si>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</si>
  <si>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</si>
  <si>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</si>
  <si>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</si>
  <si>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</si>
  <si>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</si>
  <si>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</si>
  <si>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</si>
  <si>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</si>
  <si>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</si>
  <si>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</si>
  <si>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</si>
  <si>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</si>
  <si>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</si>
  <si>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</si>
  <si>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</si>
  <si>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</si>
  <si>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</si>
  <si>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</si>
  <si>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</si>
  <si>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</si>
  <si>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</si>
  <si>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</si>
  <si>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</si>
  <si>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</si>
  <si>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</si>
  <si>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</si>
  <si>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</si>
  <si>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</si>
  <si>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</si>
  <si>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</si>
  <si>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</si>
  <si>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</si>
  <si>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</si>
  <si>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</si>
  <si>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</si>
  <si>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</si>
  <si>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</si>
  <si>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</si>
  <si>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</si>
  <si>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</si>
  <si>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</si>
  <si>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</si>
  <si>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</si>
  <si>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</si>
  <si>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</si>
  <si>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</si>
  <si>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</si>
  <si>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</si>
  <si>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</si>
  <si>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</si>
  <si>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</si>
  <si>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</si>
  <si>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</si>
  <si>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</si>
  <si>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</si>
  <si>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</si>
  <si>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</si>
  <si>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</si>
  <si>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</si>
  <si>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</si>
  <si>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</si>
  <si>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</si>
  <si>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</si>
  <si>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</si>
  <si>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</si>
  <si>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</si>
  <si>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</si>
  <si>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</si>
  <si>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</si>
  <si>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</si>
  <si>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</si>
  <si>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</si>
  <si>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</si>
  <si>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</si>
  <si>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</si>
  <si>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</si>
  <si>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</si>
  <si>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</si>
  <si>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</si>
  <si>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</si>
  <si>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</si>
  <si>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</si>
  <si>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</si>
  <si>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</si>
  <si>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</si>
  <si>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</si>
  <si>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</si>
  <si>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</si>
  <si>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</si>
  <si>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</si>
  <si>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</si>
  <si>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</si>
  <si>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</si>
  <si>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</si>
  <si>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</si>
  <si>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</si>
  <si>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</si>
  <si>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</si>
  <si>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</si>
  <si>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</si>
  <si>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</si>
  <si>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</si>
  <si>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</si>
  <si>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</si>
  <si>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</si>
  <si>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</si>
  <si>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</si>
  <si>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</si>
  <si>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</si>
  <si>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</si>
  <si>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</si>
  <si>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</si>
  <si>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</si>
  <si>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</si>
  <si>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</si>
  <si>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</si>
  <si>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</si>
  <si>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</si>
  <si>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</si>
  <si>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</si>
  <si>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</si>
  <si>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</si>
  <si>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</si>
  <si>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</si>
  <si>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</si>
  <si>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</si>
  <si>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</si>
  <si>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</si>
  <si>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</si>
  <si>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</si>
  <si>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</si>
  <si>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</si>
  <si>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</si>
  <si>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</si>
  <si>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</si>
  <si>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</si>
  <si>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</si>
  <si>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</si>
  <si>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</si>
  <si>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</si>
  <si>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</si>
  <si>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</si>
  <si>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</si>
  <si>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</si>
  <si>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</si>
  <si>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</si>
  <si>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</si>
  <si>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</si>
  <si>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</si>
  <si>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</si>
  <si>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</si>
  <si>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</si>
  <si>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</si>
  <si>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</si>
  <si>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</si>
  <si>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</si>
  <si>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</si>
  <si>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</si>
  <si>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</si>
  <si>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</si>
  <si>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</si>
  <si>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</si>
  <si>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</si>
  <si>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</si>
  <si>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</si>
  <si>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</si>
  <si>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</si>
  <si>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</si>
  <si>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</si>
  <si>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</si>
  <si>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</si>
  <si>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</si>
  <si>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</si>
  <si>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</si>
  <si>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</si>
  <si>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</si>
  <si>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</si>
  <si>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</si>
  <si>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</si>
  <si>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</si>
  <si>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</si>
  <si>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</si>
  <si>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</si>
  <si>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</si>
  <si>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</si>
  <si>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</si>
  <si>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</si>
  <si>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</si>
  <si>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</si>
  <si>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</si>
  <si>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</si>
  <si>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</si>
  <si>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</si>
  <si>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</si>
  <si>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</si>
  <si>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</si>
  <si>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</si>
  <si>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</si>
  <si>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</si>
  <si>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</si>
  <si>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</si>
  <si>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</si>
  <si>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</si>
  <si>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</si>
  <si>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</si>
  <si>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</si>
  <si>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</si>
  <si>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</si>
  <si>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</si>
  <si>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</si>
  <si>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</si>
  <si>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</si>
  <si>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</si>
  <si>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</si>
  <si>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</si>
  <si>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</si>
  <si>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</si>
  <si>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</si>
  <si>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</si>
  <si>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</si>
  <si>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</si>
  <si>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</si>
  <si>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</si>
  <si>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</si>
  <si>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</si>
  <si>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</si>
  <si>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</si>
  <si>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</si>
  <si>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</si>
  <si>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</si>
  <si>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</si>
  <si>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</si>
  <si>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</si>
  <si>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</si>
  <si>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</si>
  <si>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</si>
  <si>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</si>
  <si>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</si>
  <si>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</si>
  <si>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</si>
  <si>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</si>
  <si>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</si>
  <si>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</si>
  <si>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</si>
  <si>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</si>
  <si>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</si>
  <si>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</si>
  <si>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</si>
  <si>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</si>
  <si>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</si>
  <si>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</si>
  <si>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</si>
  <si>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</si>
  <si>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</si>
  <si>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</si>
  <si>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</si>
  <si>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</si>
  <si>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</si>
  <si>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</si>
  <si>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</si>
  <si>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</si>
  <si>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</si>
  <si>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</si>
  <si>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</si>
  <si>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</si>
  <si>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</si>
  <si>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</si>
  <si>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</si>
  <si>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</si>
  <si>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</si>
  <si>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</si>
  <si>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</si>
  <si>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</si>
  <si>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</si>
  <si>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</si>
  <si>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</si>
  <si>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</si>
  <si>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</si>
  <si>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</si>
  <si>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</si>
  <si>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</si>
  <si>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</si>
  <si>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</si>
  <si>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</si>
  <si>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</si>
  <si>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</si>
  <si>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</si>
  <si>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</si>
  <si>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</si>
  <si>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</si>
  <si>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</si>
  <si>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</si>
  <si>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</si>
  <si>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</si>
  <si>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</si>
  <si>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</si>
  <si>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</si>
  <si>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</si>
  <si>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</si>
  <si>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</si>
  <si>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</si>
  <si>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</si>
  <si>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</si>
  <si>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</si>
  <si>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</si>
  <si>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</si>
  <si>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</si>
  <si>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</si>
  <si>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</si>
  <si>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</si>
  <si>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</si>
  <si>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</si>
  <si>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</si>
  <si>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</si>
  <si>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</si>
  <si>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</si>
  <si>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</si>
  <si>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</si>
  <si>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</si>
  <si>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</si>
  <si>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</si>
  <si>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</si>
  <si>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</si>
  <si>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</si>
  <si>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</si>
  <si>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</si>
  <si>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</si>
  <si>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</si>
  <si>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</si>
  <si>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</si>
  <si>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</si>
  <si>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</si>
  <si>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</si>
  <si>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</si>
  <si>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</si>
  <si>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</si>
  <si>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</si>
  <si>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</si>
  <si>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</si>
  <si>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</si>
  <si>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</si>
  <si>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</si>
  <si>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</si>
  <si>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</si>
  <si>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</si>
  <si>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</si>
  <si>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</si>
  <si>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</si>
  <si>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</si>
  <si>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</si>
  <si>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</si>
  <si>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</si>
  <si>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</si>
  <si>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</si>
  <si>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</si>
  <si>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</si>
  <si>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</si>
  <si>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</si>
  <si>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</si>
  <si>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</si>
  <si>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</si>
  <si>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</si>
  <si>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</si>
  <si>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</si>
  <si>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</si>
  <si>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</si>
  <si>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</si>
  <si>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</si>
  <si>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</si>
  <si>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</si>
  <si>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</si>
  <si>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</si>
  <si>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</si>
  <si>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</si>
  <si>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</si>
  <si>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</si>
  <si>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</si>
  <si>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</si>
  <si>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</si>
  <si>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</si>
  <si>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</si>
  <si>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</si>
  <si>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</si>
  <si>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</si>
  <si>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</si>
  <si>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</si>
  <si>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</si>
  <si>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</si>
  <si>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</si>
  <si>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</si>
  <si>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</si>
  <si>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</si>
  <si>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</si>
  <si>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</si>
  <si>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</si>
  <si>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</si>
  <si>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</si>
  <si>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</si>
  <si>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</si>
  <si>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</si>
  <si>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</si>
  <si>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</si>
  <si>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</si>
  <si>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</si>
  <si>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</si>
  <si>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</si>
  <si>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</si>
  <si>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</si>
  <si>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</si>
  <si>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</si>
  <si>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</si>
  <si>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</si>
  <si>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</si>
  <si>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</si>
  <si>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</si>
  <si>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</si>
  <si>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</si>
  <si>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</si>
  <si>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</si>
  <si>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</si>
  <si>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</si>
  <si>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</si>
  <si>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</si>
  <si>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</si>
  <si>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</si>
  <si>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</si>
  <si>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</si>
  <si>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</si>
  <si>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</si>
  <si>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</si>
  <si>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</si>
  <si>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</si>
  <si>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</si>
  <si>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</si>
  <si>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</si>
  <si>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</si>
  <si>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</si>
  <si>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</si>
  <si>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</si>
  <si>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</si>
  <si>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</si>
  <si>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</si>
  <si>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</si>
  <si>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</si>
  <si>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</si>
  <si>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</si>
  <si>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</si>
  <si>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</si>
  <si>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</si>
  <si>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</si>
  <si>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</si>
  <si>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</si>
  <si>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</si>
  <si>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</si>
  <si>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</si>
  <si>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</si>
  <si>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</si>
  <si>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</si>
  <si>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</si>
  <si>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</si>
  <si>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</si>
  <si>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</si>
  <si>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</si>
  <si>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</si>
  <si>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</si>
  <si>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</si>
  <si>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</si>
  <si>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</si>
  <si>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</si>
  <si>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</si>
  <si>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</si>
  <si>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</si>
  <si>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</si>
  <si>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</si>
  <si>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</si>
  <si>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</si>
  <si>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</si>
  <si>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</si>
  <si>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</si>
  <si>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</si>
  <si>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</si>
  <si>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</si>
  <si>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</si>
  <si>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</si>
  <si>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</si>
  <si>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</si>
  <si>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</si>
  <si>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</si>
  <si>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</si>
  <si>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</si>
  <si>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</si>
  <si>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</si>
  <si>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</si>
  <si>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</si>
  <si>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</si>
  <si>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</si>
  <si>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</si>
  <si>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</si>
  <si>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</si>
  <si>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</si>
  <si>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</si>
  <si>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</si>
  <si>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</si>
  <si>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</si>
  <si>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</si>
  <si>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</si>
  <si>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</si>
  <si>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</si>
  <si>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</si>
  <si>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</si>
  <si>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</si>
  <si>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</si>
  <si>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</si>
  <si>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</si>
  <si>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</si>
  <si>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</si>
  <si>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</si>
  <si>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</si>
  <si>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</si>
  <si>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</si>
  <si>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</si>
  <si>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</si>
  <si>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</si>
  <si>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</si>
  <si>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</si>
  <si>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</si>
  <si>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</si>
  <si>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</si>
  <si>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</si>
  <si>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</si>
  <si>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</si>
  <si>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</si>
  <si>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</si>
  <si>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</si>
  <si>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</si>
  <si>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</si>
  <si>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</si>
  <si>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</si>
  <si>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</si>
  <si>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</si>
  <si>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</si>
  <si>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</si>
  <si>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</si>
  <si>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</si>
  <si>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</si>
  <si>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</si>
  <si>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</si>
  <si>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</si>
  <si>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</si>
  <si>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</si>
  <si>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</si>
  <si>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</si>
  <si>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</si>
  <si>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</si>
  <si>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</si>
  <si>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</si>
  <si>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</si>
  <si>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</si>
  <si>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</si>
  <si>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</si>
  <si>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</si>
  <si>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</si>
  <si>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</si>
  <si>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</si>
  <si>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</si>
  <si>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</si>
  <si>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</si>
  <si>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</si>
  <si>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</si>
  <si>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</si>
  <si>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</si>
  <si>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</si>
  <si>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</si>
  <si>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</si>
  <si>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</si>
  <si>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</si>
  <si>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</si>
  <si>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</si>
  <si>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</si>
  <si>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</si>
  <si>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</si>
  <si>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</si>
  <si>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</si>
  <si>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</si>
  <si>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</si>
  <si>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</si>
  <si>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</si>
  <si>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</si>
  <si>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</si>
  <si>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</si>
  <si>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</si>
  <si>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</si>
  <si>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</si>
  <si>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</si>
  <si>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</si>
  <si>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</si>
  <si>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</si>
  <si>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</si>
  <si>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</si>
  <si>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</si>
  <si>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</si>
  <si>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</si>
  <si>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</si>
  <si>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</si>
  <si>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</si>
  <si>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</si>
  <si>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</si>
  <si>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</si>
  <si>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</si>
  <si>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</si>
  <si>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</si>
  <si>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</si>
  <si>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</si>
  <si>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</si>
  <si>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</si>
  <si>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</si>
  <si>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</si>
  <si>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</si>
  <si>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</si>
  <si>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</si>
  <si>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</si>
  <si>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</si>
  <si>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</si>
  <si>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</si>
  <si>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</si>
  <si>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</si>
  <si>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</si>
  <si>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</si>
  <si>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</si>
  <si>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</si>
  <si>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</si>
  <si>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</si>
  <si>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</si>
  <si>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</si>
  <si>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</si>
  <si>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</si>
  <si>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</si>
  <si>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</si>
  <si>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</si>
  <si>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</si>
  <si>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</si>
  <si>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</si>
  <si>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</si>
  <si>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</si>
  <si>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</si>
  <si>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</si>
  <si>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</si>
  <si>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</si>
  <si>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</si>
  <si>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</si>
  <si>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</si>
  <si>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</si>
  <si>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</si>
  <si>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</si>
  <si>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</si>
  <si>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</si>
  <si>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</si>
  <si>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</si>
  <si>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</si>
  <si>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</si>
  <si>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</si>
  <si>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</si>
  <si>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</si>
  <si>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</si>
  <si>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</si>
  <si>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</si>
  <si>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</si>
  <si>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</si>
  <si>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</si>
  <si>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</si>
  <si>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</si>
  <si>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</si>
  <si>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</si>
  <si>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</si>
  <si>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</si>
  <si>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</si>
  <si>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</si>
  <si>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</si>
  <si>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</si>
  <si>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</si>
  <si>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</si>
  <si>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</si>
  <si>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</si>
  <si>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</si>
  <si>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</si>
  <si>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</si>
  <si>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</si>
  <si>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</si>
  <si>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</si>
  <si>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</si>
  <si>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</si>
  <si>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</si>
  <si>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</si>
  <si>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</si>
  <si>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</si>
  <si>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</si>
  <si>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</si>
  <si>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</si>
  <si>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</si>
  <si>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</si>
  <si>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</si>
  <si>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</si>
  <si>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</si>
  <si>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</si>
  <si>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</si>
  <si>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</si>
  <si>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</si>
  <si>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</si>
  <si>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</si>
  <si>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</si>
  <si>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</si>
  <si>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</si>
  <si>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</si>
  <si>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</si>
  <si>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</si>
  <si>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</si>
  <si>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</si>
  <si>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</si>
  <si>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</si>
  <si>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</si>
  <si>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</si>
  <si>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</si>
  <si>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</si>
  <si>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</si>
  <si>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</si>
  <si>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</si>
  <si>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</si>
  <si>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</si>
  <si>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</si>
  <si>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</si>
  <si>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</si>
  <si>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</si>
  <si>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</si>
  <si>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</si>
  <si>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</si>
  <si>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</si>
  <si>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</si>
  <si>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</si>
  <si>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</si>
  <si>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</si>
  <si>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</si>
  <si>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</si>
  <si>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</si>
  <si>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</si>
  <si>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</si>
  <si>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</si>
  <si>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</si>
  <si>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</si>
  <si>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</si>
  <si>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</si>
  <si>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</si>
  <si>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</si>
  <si>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</si>
  <si>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</si>
  <si>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</si>
  <si>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</si>
  <si>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</si>
  <si>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</si>
  <si>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</si>
  <si>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</si>
  <si>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</si>
  <si>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</si>
  <si>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</si>
  <si>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</si>
  <si>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</si>
  <si>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</si>
  <si>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</si>
  <si>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</si>
  <si>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</si>
  <si>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</si>
  <si>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</si>
  <si>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</si>
  <si>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</si>
  <si>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</si>
  <si>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</si>
  <si>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</si>
  <si>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</si>
  <si>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</si>
  <si>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</si>
  <si>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</si>
  <si>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</si>
  <si>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</si>
  <si>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</si>
  <si>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</si>
  <si>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</si>
  <si>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</si>
  <si>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</si>
  <si>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</si>
  <si>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</si>
  <si>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</si>
  <si>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</si>
  <si>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</si>
  <si>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</si>
  <si>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</si>
  <si>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</si>
  <si>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</si>
  <si>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</si>
  <si>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</si>
  <si>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</si>
  <si>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</si>
  <si>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</si>
  <si>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</si>
  <si>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</si>
  <si>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</si>
  <si>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</si>
  <si>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</si>
  <si>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</si>
  <si>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</si>
  <si>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</si>
  <si>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</si>
  <si>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</si>
  <si>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</si>
  <si>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</si>
  <si>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</si>
  <si>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</si>
  <si>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</si>
  <si>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</si>
  <si>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</si>
  <si>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</si>
  <si>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</si>
  <si>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</si>
  <si>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</si>
  <si>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</si>
  <si>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</si>
  <si>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</si>
  <si>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</si>
  <si>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</si>
  <si>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</si>
  <si>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</si>
  <si>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</si>
  <si>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</si>
  <si>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</si>
  <si>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</si>
  <si>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</si>
  <si>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</si>
  <si>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</si>
  <si>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</si>
  <si>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</si>
  <si>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</si>
  <si>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</si>
  <si>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</si>
  <si>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</si>
  <si>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</si>
  <si>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</si>
  <si>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</si>
  <si>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</si>
  <si>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</si>
  <si>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</si>
  <si>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</si>
  <si>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</si>
  <si>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</si>
  <si>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</si>
  <si>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</si>
  <si>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</si>
  <si>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</si>
  <si>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</si>
  <si>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</si>
  <si>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</si>
  <si>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</si>
  <si>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</si>
  <si>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</si>
  <si>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</si>
  <si>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</si>
  <si>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</si>
  <si>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</si>
  <si>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</si>
  <si>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</si>
  <si>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</si>
  <si>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</si>
  <si>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</si>
  <si>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</si>
  <si>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</si>
  <si>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</si>
  <si>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</si>
  <si>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</si>
  <si>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</si>
  <si>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</si>
  <si>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</si>
  <si>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</si>
  <si>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</si>
  <si>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</si>
  <si>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</si>
  <si>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</si>
  <si>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</si>
  <si>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</si>
  <si>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</si>
  <si>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</si>
  <si>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</si>
  <si>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</si>
  <si>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</si>
  <si>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</si>
  <si>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</si>
  <si>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</si>
  <si>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</si>
  <si>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</si>
  <si>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</si>
  <si>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</si>
  <si>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</si>
  <si>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</si>
  <si>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</si>
  <si>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</si>
  <si>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</si>
  <si>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</si>
  <si>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</si>
  <si>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</si>
  <si>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</si>
  <si>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</si>
  <si>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</si>
  <si>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</si>
  <si>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</si>
  <si>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</si>
  <si>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</si>
  <si>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</si>
  <si>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</si>
  <si>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</si>
  <si>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</si>
  <si>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</si>
  <si>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</si>
  <si>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</si>
  <si>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</si>
  <si>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</si>
  <si>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</si>
  <si>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</si>
  <si>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</si>
  <si>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</si>
  <si>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</si>
  <si>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</si>
  <si>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</si>
  <si>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</si>
  <si>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</si>
  <si>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</si>
  <si>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</si>
  <si>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</si>
  <si>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</si>
  <si>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</si>
  <si>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</si>
  <si>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</si>
  <si>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</si>
  <si>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</si>
  <si>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</si>
  <si>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</si>
  <si>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</si>
  <si>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</si>
  <si>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</si>
  <si>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</si>
  <si>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</si>
  <si>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</si>
  <si>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</si>
  <si>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</si>
  <si>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</si>
  <si>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</si>
  <si>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</si>
  <si>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</si>
  <si>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</si>
  <si>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</si>
  <si>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</si>
  <si>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</si>
  <si>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</si>
  <si>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</si>
  <si>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</si>
  <si>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</si>
  <si>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</si>
  <si>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</si>
  <si>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</si>
  <si>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</si>
  <si>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</si>
  <si>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</si>
  <si>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</si>
  <si>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</si>
  <si>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</si>
  <si>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</si>
  <si>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</si>
  <si>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</si>
  <si>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</si>
  <si>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</si>
  <si>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</si>
  <si>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</si>
  <si>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</si>
  <si>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</si>
  <si>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</si>
  <si>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</si>
  <si>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</si>
  <si>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</si>
  <si>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</si>
  <si>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</si>
  <si>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</si>
  <si>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</si>
  <si>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</si>
  <si>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</si>
  <si>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</si>
  <si>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</si>
  <si>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</si>
  <si>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</si>
  <si>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</si>
  <si>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</si>
  <si>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</si>
  <si>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</si>
  <si>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</si>
  <si>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</si>
  <si>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</si>
  <si>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</si>
  <si>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</si>
  <si>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</si>
  <si>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</si>
  <si>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</si>
  <si>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</si>
  <si>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</si>
  <si>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</si>
  <si>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</si>
  <si>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</si>
  <si>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</si>
  <si>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</si>
  <si>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</si>
  <si>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</si>
  <si>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</si>
  <si>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</si>
  <si>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</si>
  <si>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</si>
  <si>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</si>
  <si>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</si>
  <si>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</si>
  <si>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</si>
  <si>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</si>
  <si>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</si>
  <si>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</si>
  <si>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</si>
  <si>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</si>
  <si>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</si>
  <si>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</si>
  <si>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</si>
  <si>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</si>
  <si>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</si>
  <si>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</si>
  <si>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</si>
  <si>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</si>
  <si>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</si>
  <si>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</si>
  <si>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</si>
  <si>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</si>
  <si>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</si>
  <si>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</si>
  <si>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</si>
  <si>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</si>
  <si>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</si>
  <si>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</si>
  <si>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</si>
  <si>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</si>
  <si>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</si>
  <si>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</si>
  <si>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</si>
  <si>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</si>
  <si>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</si>
  <si>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</si>
  <si>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</si>
  <si>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</si>
  <si>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</si>
  <si>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</si>
  <si>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</si>
  <si>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</si>
  <si>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</si>
  <si>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</si>
  <si>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</si>
  <si>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</si>
  <si>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</si>
  <si>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</si>
  <si>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</si>
  <si>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</si>
  <si>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</si>
  <si>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</si>
  <si>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</si>
  <si>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</si>
  <si>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</si>
  <si>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</si>
  <si>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</si>
  <si>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</si>
  <si>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</si>
  <si>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</si>
  <si>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</si>
  <si>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</si>
  <si>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</si>
  <si>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</si>
  <si>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</si>
  <si>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</si>
  <si>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</si>
  <si>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</si>
  <si>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</si>
  <si>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</si>
  <si>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</si>
  <si>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</si>
  <si>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</si>
  <si>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</si>
  <si>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</si>
  <si>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</si>
  <si>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</si>
  <si>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</si>
  <si>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</si>
  <si>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</si>
  <si>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</si>
  <si>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</si>
  <si>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</si>
  <si>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</si>
  <si>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</si>
  <si>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</si>
  <si>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</si>
  <si>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</si>
  <si>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</si>
  <si>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</si>
  <si>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</si>
  <si>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</si>
  <si>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</si>
  <si>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</si>
  <si>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</si>
  <si>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</si>
  <si>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</si>
  <si>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</si>
  <si>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</si>
  <si>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</si>
  <si>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</si>
  <si>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</si>
  <si>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</si>
  <si>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</si>
  <si>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</si>
  <si>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</si>
  <si>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</si>
  <si>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</si>
  <si>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</si>
  <si>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</si>
  <si>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</si>
  <si>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</si>
  <si>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</si>
  <si>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</si>
  <si>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</si>
  <si>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</si>
  <si>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</si>
  <si>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</si>
  <si>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</si>
  <si>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</si>
  <si>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</si>
  <si>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</si>
  <si>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</si>
  <si>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</si>
  <si>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</si>
  <si>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</si>
  <si>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</si>
  <si>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</si>
  <si>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</si>
  <si>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</si>
  <si>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</si>
  <si>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</si>
  <si>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</si>
  <si>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</si>
  <si>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</si>
  <si>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</si>
  <si>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</si>
  <si>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</si>
  <si>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</si>
  <si>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</si>
  <si>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</si>
  <si>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</si>
  <si>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</si>
  <si>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</si>
  <si>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</si>
  <si>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</si>
  <si>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</si>
  <si>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</si>
  <si>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</si>
  <si>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</si>
  <si>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</si>
  <si>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</si>
  <si>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</si>
  <si>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</si>
  <si>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</si>
  <si>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</si>
  <si>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</si>
  <si>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</si>
  <si>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</si>
  <si>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</si>
  <si>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</si>
  <si>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</si>
  <si>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</si>
  <si>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</si>
  <si>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</si>
  <si>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</si>
  <si>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</si>
  <si>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</si>
  <si>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</si>
  <si>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</si>
  <si>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</si>
  <si>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</si>
  <si>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</si>
  <si>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</si>
  <si>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</si>
  <si>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</si>
  <si>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</si>
  <si>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</si>
  <si>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</si>
  <si>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</si>
  <si>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</si>
  <si>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</si>
  <si>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</si>
  <si>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</si>
  <si>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</si>
  <si>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</si>
  <si>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</si>
  <si>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</si>
  <si>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</si>
  <si>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</si>
  <si>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</si>
  <si>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</si>
  <si>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</si>
  <si>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</si>
  <si>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</si>
  <si>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</si>
  <si>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</si>
  <si>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</si>
  <si>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</si>
  <si>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</si>
  <si>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</si>
  <si>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</si>
  <si>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</si>
  <si>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</si>
  <si>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</si>
  <si>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</si>
  <si>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</si>
  <si>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</si>
  <si>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</si>
  <si>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</si>
  <si>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</si>
  <si>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</si>
  <si>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</si>
  <si>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</si>
  <si>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</si>
  <si>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</si>
  <si>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</si>
  <si>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</si>
  <si>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</si>
  <si>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</si>
  <si>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</si>
  <si>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</si>
  <si>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</si>
  <si>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</si>
  <si>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</si>
  <si>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</si>
  <si>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</si>
  <si>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</si>
  <si>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</si>
  <si>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</si>
  <si>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</si>
  <si>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</si>
  <si>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</si>
  <si>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</si>
  <si>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</si>
  <si>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</si>
  <si>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</si>
  <si>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</si>
  <si>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</si>
  <si>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</si>
  <si>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</si>
  <si>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</si>
  <si>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</si>
  <si>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</si>
  <si>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</si>
  <si>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</si>
  <si>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</si>
  <si>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</si>
  <si>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</si>
  <si>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</si>
  <si>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</si>
  <si>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</si>
  <si>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</si>
  <si>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</si>
  <si>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</si>
  <si>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</si>
  <si>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</si>
  <si>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</si>
  <si>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</si>
  <si>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</si>
  <si>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</si>
  <si>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</si>
  <si>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</si>
  <si>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</si>
  <si>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</si>
  <si>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</si>
  <si>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</si>
  <si>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</si>
  <si>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</si>
  <si>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</si>
  <si>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</si>
  <si>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</si>
  <si>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</si>
  <si>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</si>
  <si>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</si>
  <si>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</si>
  <si>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</si>
  <si>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</si>
  <si>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</si>
  <si>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</si>
  <si>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</si>
  <si>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</si>
  <si>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</si>
  <si>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</si>
  <si>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</si>
  <si>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</si>
  <si>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</si>
  <si>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</si>
  <si>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</si>
  <si>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</si>
  <si>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</si>
  <si>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</si>
  <si>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</si>
  <si>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</si>
  <si>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</si>
  <si>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</si>
  <si>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</si>
  <si>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</si>
  <si>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</si>
  <si>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</si>
  <si>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</si>
  <si>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</si>
  <si>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</si>
  <si>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</si>
  <si>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</si>
  <si>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</si>
  <si>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</si>
  <si>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</si>
  <si>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</si>
  <si>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</si>
  <si>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</si>
  <si>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</si>
  <si>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</si>
  <si>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</si>
  <si>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</si>
  <si>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</si>
  <si>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</si>
  <si>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</si>
  <si>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</si>
  <si>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</si>
  <si>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</si>
  <si>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</si>
  <si>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</si>
  <si>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</si>
  <si>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</si>
  <si>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</si>
  <si>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</si>
  <si>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</si>
  <si>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</si>
  <si>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</si>
  <si>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</si>
  <si>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</si>
  <si>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</si>
  <si>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</si>
  <si>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</si>
  <si>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</si>
  <si>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</si>
  <si>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</si>
  <si>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</si>
  <si>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</si>
  <si>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</si>
  <si>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</si>
  <si>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</si>
  <si>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</si>
  <si>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</si>
  <si>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</si>
  <si>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</si>
  <si>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</si>
  <si>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</si>
  <si>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</si>
  <si>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</si>
  <si>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</si>
  <si>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</si>
  <si>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</si>
  <si>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</si>
  <si>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</si>
  <si>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</si>
  <si>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</si>
  <si>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</si>
  <si>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</si>
  <si>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</si>
  <si>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</si>
  <si>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</si>
  <si>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</si>
  <si>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</si>
  <si>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</si>
  <si>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</si>
  <si>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</si>
  <si>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</si>
  <si>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</si>
  <si>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</si>
  <si>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</si>
  <si>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</si>
  <si>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</si>
  <si>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</si>
  <si>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</si>
  <si>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</si>
  <si>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</si>
  <si>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</si>
  <si>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</si>
  <si>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</si>
  <si>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</si>
  <si>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</si>
  <si>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</si>
  <si>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</si>
  <si>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</si>
  <si>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</si>
  <si>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</si>
  <si>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</si>
  <si>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</si>
  <si>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</si>
  <si>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</si>
  <si>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</si>
  <si>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</si>
  <si>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</si>
  <si>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</si>
  <si>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</si>
  <si>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</si>
  <si>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</si>
  <si>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</si>
  <si>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</si>
  <si>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</si>
  <si>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</si>
  <si>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</si>
  <si>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</si>
  <si>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</si>
  <si>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</si>
  <si>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</si>
  <si>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</si>
  <si>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</si>
  <si>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</si>
  <si>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</si>
  <si>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</si>
  <si>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</si>
  <si>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</si>
  <si>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</si>
  <si>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</si>
  <si>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</si>
  <si>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</si>
  <si>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</si>
  <si>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</si>
  <si>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</si>
  <si>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</si>
  <si>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</si>
  <si>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</si>
  <si>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</si>
  <si>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</si>
  <si>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</si>
  <si>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</si>
  <si>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</si>
  <si>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</si>
  <si>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</si>
  <si>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</si>
  <si>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</si>
  <si>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</si>
  <si>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</si>
  <si>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</si>
  <si>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</si>
  <si>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</si>
  <si>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</si>
  <si>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</si>
  <si>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</si>
  <si>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</si>
  <si>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</si>
  <si>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</si>
  <si>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</si>
  <si>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</si>
  <si>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</si>
  <si>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</si>
  <si>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</si>
  <si>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</si>
  <si>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</si>
  <si>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</si>
  <si>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</si>
  <si>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</si>
  <si>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</si>
  <si>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</si>
  <si>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</si>
  <si>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</si>
  <si>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</si>
  <si>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</si>
  <si>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</si>
  <si>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</si>
  <si>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</si>
  <si>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</si>
  <si>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</si>
  <si>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</si>
  <si>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</si>
  <si>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</si>
  <si>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</si>
  <si>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</si>
  <si>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</si>
  <si>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</si>
  <si>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</si>
  <si>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</si>
  <si>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</si>
  <si>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</si>
  <si>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</si>
  <si>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</si>
  <si>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</si>
  <si>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</si>
  <si>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</si>
  <si>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</si>
  <si>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</si>
  <si>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</si>
  <si>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</si>
  <si>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</si>
  <si>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</si>
  <si>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</si>
  <si>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</si>
  <si>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</si>
  <si>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</si>
  <si>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</si>
  <si>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</si>
  <si>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</si>
  <si>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</si>
  <si>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</si>
  <si>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</si>
  <si>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</si>
  <si>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</si>
  <si>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</si>
  <si>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</si>
  <si>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</si>
  <si>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</si>
  <si>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</si>
  <si>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</si>
  <si>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</si>
  <si>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</si>
  <si>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</si>
  <si>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</si>
  <si>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</si>
  <si>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</si>
  <si>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</si>
  <si>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</si>
  <si>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</si>
  <si>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</si>
  <si>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</si>
  <si>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</si>
  <si>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</si>
  <si>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</si>
  <si>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</si>
  <si>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</si>
  <si>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</si>
  <si>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</si>
  <si>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</si>
  <si>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</si>
  <si>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</si>
  <si>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</si>
  <si>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</si>
  <si>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</si>
  <si>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</si>
  <si>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</si>
  <si>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</si>
  <si>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</si>
  <si>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</si>
  <si>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</si>
  <si>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</si>
  <si>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</si>
  <si>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</si>
  <si>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</si>
  <si>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</si>
  <si>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</si>
  <si>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</si>
  <si>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</si>
  <si>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</si>
  <si>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</si>
  <si>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</si>
  <si>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</si>
  <si>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</si>
  <si>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</si>
  <si>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</si>
  <si>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</si>
  <si>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</si>
  <si>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</si>
  <si>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</si>
  <si>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</si>
  <si>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</si>
  <si>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</si>
  <si>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</si>
  <si>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</si>
  <si>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</si>
  <si>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</si>
  <si>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</si>
  <si>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</si>
  <si>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</si>
  <si>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</si>
  <si>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</si>
  <si>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</si>
  <si>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</si>
  <si>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</si>
  <si>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</si>
  <si>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</si>
  <si>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</si>
  <si>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</si>
  <si>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</si>
  <si>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</si>
  <si>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</si>
  <si>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</si>
  <si>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</si>
  <si>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</si>
  <si>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</si>
  <si>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</si>
  <si>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</si>
  <si>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</si>
  <si>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</si>
  <si>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</si>
  <si>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</si>
  <si>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</si>
  <si>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</si>
  <si>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</si>
  <si>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</si>
  <si>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</si>
  <si>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</si>
  <si>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</si>
  <si>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</si>
  <si>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</si>
  <si>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</si>
  <si>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</si>
  <si>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</si>
  <si>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</si>
  <si>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</si>
  <si>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</si>
  <si>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</si>
  <si>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</si>
  <si>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</si>
  <si>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</si>
  <si>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</si>
  <si>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</si>
  <si>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</si>
  <si>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</si>
  <si>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</si>
  <si>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</si>
  <si>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</si>
  <si>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</si>
  <si>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</si>
  <si>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</si>
  <si>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</si>
  <si>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</si>
  <si>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</si>
  <si>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</si>
  <si>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</si>
  <si>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</si>
  <si>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</si>
  <si>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</si>
  <si>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</si>
  <si>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</si>
  <si>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</si>
  <si>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</si>
  <si>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</si>
  <si>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</si>
  <si>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</si>
  <si>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</si>
  <si>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</si>
  <si>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</si>
  <si>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</si>
  <si>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</si>
  <si>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</si>
  <si>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</si>
  <si>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</si>
  <si>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</si>
  <si>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</si>
  <si>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</si>
  <si>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</si>
  <si>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</si>
  <si>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</si>
  <si>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</si>
  <si>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</si>
  <si>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</si>
  <si>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</si>
  <si>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</si>
  <si>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</si>
  <si>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</si>
  <si>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</si>
  <si>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</si>
  <si>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</si>
  <si>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</si>
  <si>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</si>
  <si>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</si>
  <si>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</si>
  <si>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</si>
  <si>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</si>
  <si>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</si>
  <si>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</si>
  <si>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</si>
  <si>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</si>
  <si>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</si>
  <si>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</si>
  <si>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</si>
  <si>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</si>
  <si>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</si>
  <si>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</si>
  <si>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</si>
  <si>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</si>
  <si>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</si>
  <si>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</si>
  <si>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</si>
  <si>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</si>
  <si>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</si>
  <si>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</si>
  <si>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</si>
  <si>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</si>
  <si>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</si>
  <si>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</si>
  <si>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</si>
  <si>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</si>
  <si>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</si>
  <si>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</si>
  <si>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</si>
  <si>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</si>
  <si>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</si>
  <si>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</si>
  <si>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</si>
  <si>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</si>
  <si>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</si>
  <si>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</si>
  <si>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</si>
  <si>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</si>
  <si>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</si>
  <si>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</si>
  <si>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</si>
  <si>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</si>
  <si>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</si>
  <si>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</si>
  <si>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</si>
  <si>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</si>
  <si>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</si>
  <si>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</si>
  <si>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</si>
  <si>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</si>
  <si>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</si>
  <si>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</si>
  <si>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</si>
  <si>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</si>
  <si>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</si>
  <si>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</si>
  <si>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</si>
  <si>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</si>
  <si>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</si>
  <si>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</si>
  <si>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</si>
  <si>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</si>
  <si>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</si>
  <si>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</si>
  <si>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</si>
  <si>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</si>
  <si>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</si>
  <si>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</si>
  <si>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</si>
  <si>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</si>
  <si>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</si>
  <si>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</si>
  <si>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</si>
  <si>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</si>
  <si>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</si>
  <si>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</si>
  <si>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</si>
  <si>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</si>
  <si>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</si>
  <si>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</si>
  <si>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</si>
  <si>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</si>
  <si>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</si>
  <si>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</si>
  <si>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</si>
  <si>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</si>
  <si>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</si>
  <si>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</si>
  <si>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</si>
  <si>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</si>
  <si>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</si>
  <si>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</si>
  <si>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</si>
  <si>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</si>
  <si>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</si>
  <si>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</si>
  <si>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</si>
  <si>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</si>
  <si>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</si>
  <si>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</si>
  <si>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</si>
  <si>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</si>
  <si>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</si>
  <si>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</si>
  <si>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</si>
  <si>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</si>
  <si>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</si>
  <si>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</si>
  <si>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</si>
  <si>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</si>
  <si>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</si>
  <si>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</si>
  <si>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</si>
  <si>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</si>
  <si>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</si>
  <si>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</si>
  <si>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</si>
  <si>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</si>
  <si>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</si>
  <si>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</si>
  <si>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</si>
  <si>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</si>
  <si>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</si>
  <si>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</si>
  <si>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</si>
  <si>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</si>
  <si>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</si>
  <si>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</si>
  <si>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</si>
  <si>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</si>
  <si>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</si>
  <si>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</si>
  <si>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</si>
  <si>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</si>
  <si>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</si>
  <si>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</si>
  <si>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</si>
  <si>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</si>
  <si>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</si>
  <si>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</si>
  <si>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</si>
  <si>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</si>
  <si>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</si>
  <si>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</si>
  <si>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</si>
  <si>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</si>
  <si>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</si>
  <si>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</si>
  <si>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</si>
  <si>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</si>
  <si>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</si>
  <si>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</si>
  <si>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</si>
  <si>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</si>
  <si>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</si>
  <si>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</si>
  <si>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</si>
  <si>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</si>
  <si>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</si>
  <si>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</si>
  <si>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</si>
  <si>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</si>
  <si>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</si>
  <si>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</si>
  <si>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</si>
  <si>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</si>
  <si>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</si>
  <si>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</si>
  <si>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</si>
  <si>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</si>
  <si>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</si>
  <si>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</si>
  <si>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</si>
  <si>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</si>
  <si>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</si>
  <si>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</si>
  <si>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</si>
  <si>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</si>
  <si>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</si>
  <si>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</si>
  <si>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</si>
  <si>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</si>
  <si>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</si>
  <si>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</si>
  <si>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</si>
  <si>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</si>
  <si>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</si>
  <si>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</si>
  <si>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</si>
  <si>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</si>
  <si>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</si>
  <si>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</si>
  <si>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</si>
  <si>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</si>
  <si>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</si>
  <si>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</si>
  <si>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</si>
  <si>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</si>
  <si>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</si>
  <si>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</si>
  <si>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</si>
  <si>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</si>
  <si>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</si>
  <si>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</si>
  <si>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</si>
  <si>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</si>
  <si>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</si>
  <si>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</si>
  <si>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</si>
  <si>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</si>
  <si>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</si>
  <si>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</si>
  <si>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</si>
  <si>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</si>
  <si>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</si>
  <si>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</si>
  <si>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</si>
  <si>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</si>
  <si>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</si>
  <si>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</si>
  <si>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</si>
  <si>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</si>
  <si>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</si>
  <si>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</si>
  <si>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</si>
  <si>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</si>
  <si>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</si>
  <si>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</si>
  <si>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</si>
  <si>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</si>
  <si>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</si>
  <si>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</si>
  <si>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</si>
  <si>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</si>
  <si>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</si>
  <si>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</si>
  <si>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</si>
  <si>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</si>
  <si>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</si>
  <si>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</si>
  <si>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</si>
  <si>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</si>
  <si>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</si>
  <si>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</si>
  <si>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</si>
  <si>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</si>
  <si>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</si>
  <si>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</si>
  <si>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</si>
  <si>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</si>
  <si>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</si>
  <si>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</si>
  <si>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</si>
  <si>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</si>
  <si>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</si>
  <si>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</si>
  <si>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</si>
  <si>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</si>
  <si>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</si>
  <si>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</si>
  <si>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</si>
  <si>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</si>
  <si>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</si>
  <si>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</si>
  <si>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</si>
  <si>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</si>
  <si>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</si>
  <si>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</si>
  <si>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</si>
  <si>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</si>
  <si>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</si>
  <si>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</si>
  <si>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</si>
  <si>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</si>
  <si>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</si>
  <si>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</si>
  <si>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</si>
  <si>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</si>
  <si>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</si>
  <si>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</si>
  <si>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</si>
  <si>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</si>
  <si>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</si>
  <si>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</si>
  <si>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</si>
  <si>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</si>
  <si>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</si>
  <si>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</si>
  <si>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</si>
  <si>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</si>
  <si>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</si>
  <si>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</si>
  <si>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</si>
  <si>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</si>
  <si>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</si>
  <si>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</si>
  <si>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</si>
  <si>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</si>
  <si>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</si>
  <si>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</si>
  <si>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</si>
  <si>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</si>
  <si>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</si>
  <si>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</si>
  <si>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</si>
  <si>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</si>
  <si>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</si>
  <si>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</si>
  <si>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</si>
  <si>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</si>
  <si>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</si>
  <si>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</si>
  <si>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</si>
  <si>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</si>
  <si>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</si>
  <si>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</si>
  <si>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</si>
  <si>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</si>
  <si>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</si>
  <si>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</si>
  <si>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</si>
  <si>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</si>
  <si>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</si>
  <si>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</si>
  <si>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</si>
  <si>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</si>
  <si>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</si>
  <si>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</si>
  <si>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</si>
  <si>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</si>
  <si>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</si>
  <si>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</si>
  <si>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</si>
  <si>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</si>
  <si>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</si>
  <si>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</si>
  <si>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</si>
  <si>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</si>
  <si>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</si>
  <si>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</si>
  <si>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</si>
  <si>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</si>
  <si>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</si>
  <si>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</si>
  <si>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</si>
  <si>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</si>
  <si>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</si>
  <si>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</si>
  <si>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</si>
  <si>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</si>
  <si>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</si>
  <si>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</si>
  <si>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</si>
  <si>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</si>
  <si>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</si>
  <si>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</si>
  <si>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</si>
  <si>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</si>
  <si>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</si>
  <si>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</si>
  <si>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</si>
  <si>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</si>
  <si>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</si>
  <si>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</si>
  <si>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</si>
  <si>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</si>
  <si>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</si>
  <si>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</si>
  <si>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</si>
  <si>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</si>
  <si>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</si>
  <si>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</si>
  <si>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</si>
  <si>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</si>
  <si>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</si>
  <si>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</si>
  <si>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</si>
  <si>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</si>
  <si>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</si>
  <si>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</si>
  <si>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</si>
  <si>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</si>
  <si>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</si>
  <si>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</si>
  <si>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</si>
  <si>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</si>
  <si>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</si>
  <si>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</si>
  <si>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</si>
  <si>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</si>
  <si>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</si>
  <si>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</si>
  <si>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</si>
  <si>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</si>
  <si>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</si>
  <si>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</si>
  <si>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</si>
  <si>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</si>
  <si>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</si>
  <si>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</si>
  <si>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</si>
  <si>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</si>
  <si>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</si>
  <si>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</si>
  <si>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</si>
  <si>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</si>
  <si>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</si>
  <si>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</si>
  <si>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</si>
  <si>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</si>
  <si>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</si>
  <si>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</si>
  <si>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</si>
  <si>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</si>
  <si>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</si>
  <si>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</si>
  <si>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</si>
  <si>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</si>
  <si>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</si>
  <si>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</si>
  <si>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</si>
  <si>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</si>
  <si>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</si>
  <si>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</si>
  <si>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</si>
  <si>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</si>
  <si>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</si>
  <si>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</si>
  <si>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</si>
  <si>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</si>
  <si>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</si>
  <si>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</si>
  <si>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</si>
  <si>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</si>
  <si>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</si>
  <si>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</si>
  <si>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</si>
  <si>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</si>
  <si>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</si>
  <si>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</si>
  <si>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</si>
  <si>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</si>
  <si>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</si>
  <si>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</si>
  <si>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</si>
  <si>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</si>
  <si>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</si>
  <si>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</si>
  <si>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</si>
  <si>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</si>
  <si>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</si>
  <si>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</si>
  <si>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</si>
  <si>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</si>
  <si>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</si>
  <si>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</si>
  <si>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</si>
  <si>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</si>
  <si>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</si>
  <si>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</si>
  <si>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</si>
  <si>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</si>
  <si>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</si>
  <si>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</si>
  <si>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</si>
  <si>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</si>
  <si>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</si>
  <si>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</si>
  <si>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</si>
  <si>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</si>
  <si>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</si>
  <si>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</si>
  <si>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</si>
  <si>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</si>
  <si>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</si>
  <si>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</si>
  <si>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</si>
  <si>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</si>
  <si>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</si>
  <si>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</si>
  <si>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</si>
  <si>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</si>
  <si>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</si>
  <si>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</si>
  <si>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</si>
  <si>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</si>
  <si>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</si>
  <si>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</si>
  <si>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</si>
  <si>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</si>
  <si>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</si>
  <si>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</si>
  <si>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</si>
  <si>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</si>
  <si>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</si>
  <si>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</si>
  <si>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</si>
  <si>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</si>
  <si>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</si>
  <si>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</si>
  <si>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</si>
  <si>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</si>
  <si>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</si>
  <si>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</si>
  <si>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</si>
  <si>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</si>
  <si>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</si>
  <si>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</si>
  <si>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</si>
  <si>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</si>
  <si>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</si>
  <si>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</si>
  <si>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</si>
  <si>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</si>
  <si>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</si>
  <si>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</si>
  <si>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</si>
  <si>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</si>
  <si>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</si>
  <si>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</si>
  <si>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</si>
  <si>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</si>
  <si>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</si>
  <si>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</si>
  <si>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</si>
  <si>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</si>
  <si>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</si>
  <si>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</si>
  <si>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</si>
  <si>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</si>
  <si>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</si>
  <si>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</si>
  <si>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</si>
  <si>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</si>
  <si>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</si>
  <si>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</si>
  <si>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</si>
  <si>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</si>
  <si>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</si>
  <si>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</si>
  <si>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</si>
  <si>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</si>
  <si>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</si>
  <si>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</si>
  <si>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</si>
  <si>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</si>
  <si>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</si>
  <si>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</si>
  <si>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</si>
  <si>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</si>
  <si>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</si>
  <si>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</si>
  <si>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</si>
  <si>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</si>
  <si>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</si>
  <si>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</si>
  <si>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</si>
  <si>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</si>
  <si>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</si>
  <si>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</si>
  <si>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</si>
  <si>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</si>
  <si>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</si>
  <si>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</si>
  <si>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</si>
  <si>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</si>
  <si>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</si>
  <si>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</si>
  <si>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</si>
  <si>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</si>
  <si>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</si>
  <si>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</si>
  <si>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</si>
  <si>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</si>
  <si>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</si>
  <si>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</si>
  <si>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</si>
  <si>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</si>
  <si>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</si>
  <si>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</si>
  <si>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</si>
  <si>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</si>
  <si>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</si>
  <si>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</si>
  <si>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</si>
  <si>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</si>
  <si>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</si>
  <si>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</si>
  <si>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</si>
  <si>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</si>
  <si>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</si>
  <si>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</si>
  <si>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</si>
  <si>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</si>
  <si>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</si>
  <si>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</si>
  <si>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</si>
  <si>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</si>
  <si>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</si>
  <si>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</si>
  <si>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</si>
  <si>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</si>
  <si>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</si>
  <si>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</si>
  <si>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</si>
  <si>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</si>
  <si>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</si>
  <si>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</si>
  <si>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</si>
  <si>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</si>
  <si>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</si>
  <si>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</si>
  <si>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</si>
  <si>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</si>
  <si>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</si>
  <si>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</si>
  <si>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</si>
  <si>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</si>
  <si>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</si>
  <si>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</si>
  <si>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</si>
  <si>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</si>
  <si>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</si>
  <si>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</si>
  <si>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</si>
  <si>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</si>
  <si>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</si>
  <si>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</si>
  <si>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</si>
  <si>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</si>
  <si>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</si>
  <si>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</si>
  <si>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</si>
  <si>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</si>
  <si>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</si>
  <si>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</si>
  <si>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</si>
  <si>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</si>
  <si>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</si>
  <si>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</si>
  <si>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</si>
  <si>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</si>
  <si>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</si>
  <si>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</si>
  <si>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</si>
  <si>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</si>
  <si>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</si>
  <si>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</si>
  <si>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</si>
  <si>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</si>
  <si>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</si>
  <si>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</si>
  <si>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</si>
  <si>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</si>
  <si>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</si>
  <si>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</si>
  <si>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</si>
  <si>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</si>
  <si>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</si>
  <si>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</si>
  <si>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</si>
  <si>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</si>
  <si>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</si>
  <si>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</si>
  <si>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</si>
  <si>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</si>
  <si>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</si>
  <si>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</si>
  <si>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</si>
  <si>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</si>
  <si>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</si>
  <si>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</si>
  <si>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</si>
  <si>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</si>
  <si>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</si>
  <si>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</si>
  <si>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</si>
  <si>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</si>
  <si>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</si>
  <si>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</si>
  <si>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</si>
  <si>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</si>
  <si>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</si>
  <si>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</si>
  <si>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</si>
  <si>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</si>
  <si>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</si>
  <si>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</si>
  <si>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</si>
  <si>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</si>
  <si>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</si>
  <si>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</si>
  <si>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</si>
  <si>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</si>
  <si>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</si>
  <si>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</si>
  <si>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</si>
  <si>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</si>
  <si>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</si>
  <si>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</si>
  <si>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</si>
  <si>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</si>
  <si>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</si>
  <si>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</si>
  <si>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</si>
  <si>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</si>
  <si>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</si>
  <si>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</si>
  <si>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</si>
  <si>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</si>
  <si>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</si>
  <si>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</si>
  <si>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</si>
  <si>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</si>
  <si>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</si>
  <si>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</si>
  <si>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</si>
  <si>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</si>
  <si>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</si>
  <si>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</si>
  <si>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</si>
  <si>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</si>
  <si>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</si>
  <si>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</si>
  <si>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</si>
  <si>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</si>
  <si>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</si>
  <si>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</si>
  <si>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</si>
  <si>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</si>
  <si>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</si>
  <si>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</si>
  <si>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</si>
  <si>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</si>
  <si>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</si>
  <si>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</si>
  <si>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</si>
  <si>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</si>
  <si>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</si>
  <si>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</si>
  <si>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</si>
  <si>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</si>
  <si>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</si>
  <si>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</si>
  <si>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</si>
  <si>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</si>
  <si>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</si>
  <si>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</si>
  <si>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</si>
  <si>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</si>
  <si>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</si>
  <si>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</si>
  <si>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</si>
  <si>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</si>
  <si>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</si>
  <si>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</si>
  <si>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</si>
  <si>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</si>
  <si>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</si>
  <si>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</si>
  <si>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</si>
  <si>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</si>
  <si>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</si>
  <si>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</si>
  <si>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</si>
  <si>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</si>
  <si>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</si>
  <si>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</si>
  <si>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</si>
  <si>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</si>
  <si>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</si>
  <si>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</si>
  <si>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</si>
  <si>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</si>
  <si>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</si>
  <si>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</si>
  <si>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</si>
  <si>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</si>
  <si>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</si>
  <si>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</si>
  <si>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</si>
  <si>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</si>
  <si>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</si>
  <si>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</si>
  <si>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</si>
  <si>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</si>
  <si>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</si>
  <si>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</si>
  <si>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</si>
  <si>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</si>
  <si>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</si>
  <si>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</si>
  <si>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</si>
  <si>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</si>
  <si>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</si>
  <si>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</si>
  <si>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</si>
  <si>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</si>
  <si>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</si>
  <si>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</si>
  <si>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</si>
  <si>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</si>
  <si>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</si>
  <si>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</si>
  <si>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</si>
  <si>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</si>
  <si>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</si>
  <si>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</si>
  <si>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</si>
  <si>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</si>
  <si>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</si>
  <si>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</si>
  <si>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</si>
  <si>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</si>
  <si>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</si>
  <si>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</si>
  <si>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</si>
  <si>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</si>
  <si>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</si>
  <si>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</si>
  <si>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</si>
  <si>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</si>
  <si>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</si>
  <si>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</si>
  <si>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</si>
  <si>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</si>
  <si>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</si>
  <si>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</si>
  <si>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</si>
  <si>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</si>
  <si>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</si>
  <si>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</si>
  <si>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</si>
  <si>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</si>
  <si>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</si>
  <si>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</si>
  <si>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</si>
  <si>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</si>
  <si>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</si>
  <si>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</si>
  <si>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</si>
  <si>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</si>
  <si>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</si>
  <si>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</si>
  <si>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</si>
  <si>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</si>
  <si>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</si>
  <si>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</si>
  <si>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</si>
  <si>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</si>
  <si>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</si>
  <si>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</si>
  <si>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</si>
  <si>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</si>
  <si>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</si>
  <si>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</si>
  <si>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</si>
  <si>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</si>
  <si>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</si>
  <si>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</si>
  <si>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</si>
  <si>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</si>
  <si>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</si>
  <si>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</si>
  <si>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</si>
  <si>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</si>
  <si>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</si>
  <si>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</si>
  <si>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</si>
  <si>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</si>
  <si>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</si>
  <si>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</si>
  <si>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</si>
  <si>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</si>
  <si>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</si>
  <si>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</si>
  <si>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</si>
  <si>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</si>
  <si>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</si>
  <si>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</si>
  <si>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</si>
  <si>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</si>
  <si>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</si>
  <si>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</si>
  <si>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</si>
  <si>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</si>
  <si>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</si>
  <si>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</si>
  <si>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</si>
  <si>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</si>
  <si>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</si>
  <si>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</si>
  <si>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</si>
  <si>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</si>
  <si>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</si>
  <si>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</si>
  <si>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</si>
  <si>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</si>
  <si>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</si>
  <si>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</si>
  <si>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</si>
  <si>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</si>
  <si>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</si>
  <si>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</si>
  <si>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</si>
  <si>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</si>
  <si>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</si>
  <si>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</si>
  <si>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</si>
  <si>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</si>
  <si>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</si>
  <si>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</si>
  <si>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</si>
  <si>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</si>
  <si>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</si>
  <si>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</si>
  <si>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</si>
  <si>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</si>
  <si>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</si>
  <si>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</si>
  <si>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</si>
  <si>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</si>
  <si>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</si>
  <si>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</si>
  <si>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</si>
  <si>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</si>
  <si>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</si>
  <si>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</si>
  <si>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</si>
  <si>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</si>
  <si>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</si>
  <si>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</si>
  <si>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</si>
  <si>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</si>
  <si>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</si>
  <si>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</si>
  <si>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</si>
  <si>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</si>
  <si>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</si>
  <si>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</si>
  <si>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</si>
  <si>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</si>
  <si>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</si>
  <si>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</si>
  <si>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</si>
  <si>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</si>
  <si>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</si>
  <si>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</si>
  <si>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</si>
  <si>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</si>
  <si>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</si>
  <si>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</si>
  <si>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</si>
  <si>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</si>
  <si>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</si>
  <si>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</si>
  <si>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</si>
  <si>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</si>
  <si>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</si>
  <si>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</si>
  <si>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</si>
  <si>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</si>
  <si>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</si>
  <si>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</si>
  <si>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</si>
  <si>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</si>
  <si>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</si>
  <si>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</si>
  <si>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</si>
  <si>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</si>
  <si>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</si>
  <si>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</si>
  <si>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</si>
  <si>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</si>
  <si>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</si>
  <si>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</si>
  <si>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</si>
  <si>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</si>
  <si>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</si>
  <si>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</si>
  <si>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</si>
  <si>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</si>
  <si>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</si>
  <si>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</si>
  <si>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</si>
  <si>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</si>
  <si>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</si>
  <si>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</si>
  <si>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</si>
  <si>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</si>
  <si>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</si>
  <si>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</si>
  <si>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</si>
  <si>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</si>
  <si>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</si>
  <si>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</si>
  <si>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</si>
  <si>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</si>
  <si>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</si>
  <si>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</si>
  <si>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</si>
  <si>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</si>
  <si>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</si>
  <si>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</si>
  <si>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</si>
  <si>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</si>
  <si>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</si>
  <si>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</si>
  <si>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</si>
  <si>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</si>
  <si>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</si>
  <si>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</si>
  <si>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</si>
  <si>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</si>
  <si>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</si>
  <si>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</si>
  <si>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</si>
  <si>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</si>
  <si>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</si>
  <si>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</si>
  <si>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</si>
  <si>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</si>
  <si>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</si>
  <si>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</si>
  <si>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</si>
  <si>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</si>
  <si>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</si>
  <si>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</si>
  <si>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</si>
  <si>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</si>
  <si>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</si>
  <si>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</si>
  <si>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</si>
  <si>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</si>
  <si>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</si>
  <si>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</si>
  <si>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</si>
  <si>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</si>
  <si>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</si>
  <si>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</si>
  <si>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</si>
  <si>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</si>
  <si>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</si>
  <si>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</si>
  <si>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</si>
  <si>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</si>
  <si>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</si>
  <si>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</si>
  <si>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</si>
  <si>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</si>
  <si>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</si>
  <si>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</si>
  <si>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</si>
  <si>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</si>
  <si>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</si>
  <si>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</si>
  <si>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</si>
  <si>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</si>
  <si>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</si>
  <si>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</si>
  <si>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</si>
  <si>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</si>
  <si>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</si>
  <si>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</si>
  <si>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</si>
  <si>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</si>
  <si>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</si>
  <si>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</si>
  <si>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</si>
  <si>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</si>
  <si>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</si>
  <si>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</si>
  <si>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</si>
  <si>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</si>
  <si>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</si>
  <si>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</si>
  <si>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</si>
  <si>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</si>
  <si>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</si>
  <si>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</si>
  <si>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</si>
  <si>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</si>
  <si>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</si>
  <si>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</si>
  <si>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</si>
  <si>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</si>
  <si>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</si>
  <si>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</si>
  <si>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</si>
  <si>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</si>
  <si>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</si>
  <si>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</si>
  <si>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</si>
  <si>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</si>
  <si>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</si>
  <si>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</si>
  <si>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</si>
  <si>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</si>
  <si>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</si>
  <si>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</si>
  <si>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</si>
  <si>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</si>
  <si>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</si>
  <si>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</si>
  <si>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</si>
  <si>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</si>
  <si>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</si>
  <si>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</si>
  <si>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</si>
  <si>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</si>
  <si>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</si>
  <si>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</si>
  <si>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</si>
  <si>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</si>
  <si>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</si>
  <si>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</si>
  <si>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</si>
  <si>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</si>
  <si>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</si>
  <si>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</si>
  <si>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</si>
  <si>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</si>
  <si>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</si>
  <si>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</si>
  <si>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</si>
  <si>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</si>
  <si>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</si>
  <si>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</si>
  <si>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</si>
  <si>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</si>
  <si>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</si>
  <si>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</si>
  <si>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</si>
  <si>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</si>
  <si>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</si>
  <si>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</si>
  <si>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</si>
  <si>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</si>
  <si>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</si>
  <si>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</si>
  <si>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</si>
  <si>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</si>
  <si>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</si>
  <si>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</si>
  <si>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</si>
  <si>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</si>
  <si>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</si>
  <si>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</si>
  <si>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</si>
  <si>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</si>
  <si>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</si>
  <si>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</si>
  <si>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</si>
  <si>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</si>
  <si>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</si>
  <si>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</si>
  <si>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</si>
  <si>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</si>
  <si>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</si>
  <si>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</si>
  <si>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</si>
  <si>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</si>
  <si>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</si>
  <si>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</si>
  <si>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</si>
  <si>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</si>
  <si>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</si>
  <si>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</si>
  <si>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</si>
  <si>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</si>
  <si>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</si>
  <si>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</si>
  <si>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</si>
  <si>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</si>
  <si>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</si>
  <si>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</si>
  <si>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</si>
  <si>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</si>
  <si>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</si>
  <si>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</si>
  <si>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</si>
  <si>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</si>
  <si>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</si>
  <si>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</si>
  <si>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</si>
  <si>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</si>
  <si>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</si>
  <si>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</si>
  <si>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</si>
  <si>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</si>
  <si>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</si>
  <si>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</si>
  <si>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</si>
  <si>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</si>
  <si>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</si>
  <si>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</si>
  <si>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</si>
  <si>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</si>
  <si>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</si>
  <si>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</si>
  <si>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</si>
  <si>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</si>
  <si>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</si>
  <si>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</si>
  <si>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</si>
  <si>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</si>
  <si>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</si>
  <si>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</si>
  <si>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</si>
  <si>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</si>
  <si>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</si>
  <si>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</si>
  <si>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</si>
  <si>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</si>
  <si>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</si>
  <si>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</si>
  <si>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</si>
  <si>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</si>
  <si>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</si>
  <si>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</si>
  <si>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</si>
  <si>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</si>
  <si>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</si>
  <si>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</si>
  <si>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</si>
  <si>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</si>
  <si>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</si>
  <si>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</si>
  <si>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</si>
  <si>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</si>
  <si>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</si>
  <si>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</si>
  <si>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</si>
  <si>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</si>
  <si>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</si>
  <si>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</si>
  <si>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</si>
  <si>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</si>
  <si>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</si>
  <si>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</si>
  <si>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</si>
  <si>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</si>
  <si>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</si>
  <si>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</si>
  <si>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</si>
  <si>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</si>
  <si>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</si>
  <si>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</si>
  <si>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</si>
  <si>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</si>
  <si>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</si>
  <si>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</si>
  <si>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</si>
  <si>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</si>
  <si>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</si>
  <si>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</si>
  <si>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</si>
  <si>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</si>
  <si>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</si>
  <si>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</si>
  <si>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</si>
  <si>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</si>
  <si>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</si>
  <si>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</si>
  <si>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</si>
  <si>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</si>
  <si>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</si>
  <si>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</si>
  <si>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</si>
  <si>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</si>
  <si>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</si>
  <si>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</si>
  <si>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</si>
  <si>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</si>
  <si>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</si>
  <si>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</si>
  <si>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</si>
  <si>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</si>
  <si>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</si>
  <si>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</si>
  <si>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</si>
  <si>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</si>
  <si>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</si>
  <si>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</si>
  <si>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</si>
  <si>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</si>
  <si>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</si>
  <si>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</si>
  <si>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</si>
  <si>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</si>
  <si>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</si>
  <si>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</si>
  <si>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</si>
  <si>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</si>
  <si>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</si>
  <si>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</si>
  <si>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</si>
  <si>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</si>
  <si>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</si>
  <si>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</si>
  <si>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</si>
  <si>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</si>
  <si>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</si>
  <si>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</si>
  <si>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</si>
  <si>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</si>
  <si>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</si>
  <si>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</si>
  <si>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</si>
  <si>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</si>
  <si>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</si>
  <si>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</si>
  <si>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</si>
  <si>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</si>
  <si>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</si>
  <si>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</si>
  <si>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</si>
  <si>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</si>
  <si>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</si>
  <si>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</si>
  <si>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</si>
  <si>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</si>
  <si>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</si>
  <si>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</si>
  <si>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</si>
  <si>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</si>
  <si>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</si>
  <si>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</si>
  <si>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</si>
  <si>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</si>
  <si>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</si>
  <si>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</si>
  <si>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</si>
  <si>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</si>
  <si>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</si>
  <si>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</si>
  <si>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</si>
  <si>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</si>
  <si>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</si>
  <si>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</si>
  <si>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</si>
  <si>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</si>
  <si>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</si>
  <si>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</si>
  <si>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</si>
  <si>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</si>
  <si>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</si>
  <si>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</si>
  <si>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</si>
  <si>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</si>
  <si>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</si>
  <si>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</si>
  <si>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</si>
  <si>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</si>
  <si>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</si>
  <si>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</si>
  <si>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</si>
  <si>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</si>
  <si>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</si>
  <si>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</si>
  <si>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</si>
  <si>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</si>
  <si>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</si>
  <si>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</si>
  <si>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</si>
  <si>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</si>
  <si>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</si>
  <si>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</si>
  <si>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</si>
  <si>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</si>
  <si>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</si>
  <si>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</si>
  <si>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</si>
  <si>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</si>
  <si>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</si>
  <si>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</si>
  <si>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</si>
  <si>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</si>
  <si>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</si>
  <si>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</si>
  <si>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</si>
  <si>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</si>
  <si>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</si>
  <si>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</si>
  <si>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</si>
  <si>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</si>
  <si>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</si>
  <si>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</si>
  <si>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</si>
  <si>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</si>
  <si>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</si>
  <si>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</si>
  <si>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</si>
  <si>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</si>
  <si>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</si>
  <si>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</si>
  <si>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</si>
  <si>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</si>
  <si>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</si>
  <si>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</si>
  <si>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</si>
  <si>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</si>
  <si>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</si>
  <si>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</si>
  <si>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</si>
  <si>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</si>
  <si>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</si>
  <si>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</si>
  <si>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</si>
  <si>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</si>
  <si>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</si>
  <si>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</si>
  <si>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</si>
  <si>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</si>
  <si>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</si>
  <si>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</si>
  <si>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</si>
  <si>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</si>
  <si>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</si>
  <si>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</si>
  <si>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</si>
  <si>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</si>
  <si>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</si>
  <si>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</si>
  <si>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</si>
  <si>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</si>
  <si>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</si>
  <si>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</si>
  <si>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</si>
  <si>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</si>
  <si>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</si>
  <si>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</si>
  <si>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</si>
  <si>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</si>
  <si>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</si>
  <si>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</si>
  <si>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</si>
  <si>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</si>
  <si>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</si>
  <si>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</si>
  <si>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</si>
  <si>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</si>
  <si>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</si>
  <si>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</si>
  <si>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</si>
  <si>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</si>
  <si>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</si>
  <si>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</si>
  <si>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</si>
  <si>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</si>
  <si>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</si>
  <si>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</si>
  <si>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</si>
  <si>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</si>
  <si>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</si>
  <si>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</si>
  <si>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</si>
  <si>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</si>
  <si>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</si>
  <si>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</si>
  <si>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</si>
  <si>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</si>
  <si>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</si>
  <si>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</si>
  <si>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</si>
  <si>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</si>
  <si>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</si>
  <si>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</si>
  <si>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</si>
  <si>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</si>
  <si>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</si>
  <si>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</si>
  <si>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</si>
  <si>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</si>
  <si>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</si>
  <si>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</si>
  <si>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</si>
  <si>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</si>
  <si>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</si>
  <si>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</si>
  <si>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</si>
  <si>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</si>
  <si>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</si>
  <si>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</si>
  <si>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</si>
  <si>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</si>
  <si>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</si>
  <si>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</si>
  <si>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</si>
  <si>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</si>
  <si>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</si>
  <si>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</si>
  <si>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</si>
  <si>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</si>
  <si>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</si>
  <si>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</si>
  <si>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</si>
  <si>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</si>
  <si>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</si>
  <si>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</si>
  <si>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</si>
  <si>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</si>
  <si>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</si>
  <si>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</si>
  <si>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</si>
  <si>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</si>
  <si>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</si>
  <si>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</si>
  <si>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</si>
  <si>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</si>
  <si>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</si>
  <si>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</si>
  <si>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</si>
  <si>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</si>
  <si>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</si>
  <si>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</si>
  <si>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</si>
  <si>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</si>
  <si>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</si>
  <si>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</si>
  <si>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</si>
  <si>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</si>
  <si>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</si>
  <si>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</si>
  <si>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</si>
  <si>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</si>
  <si>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</si>
  <si>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</si>
  <si>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</si>
  <si>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</si>
  <si>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</si>
  <si>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</si>
  <si>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</si>
  <si>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</si>
  <si>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</si>
  <si>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</si>
  <si>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</si>
  <si>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</si>
  <si>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</si>
  <si>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</si>
  <si>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</si>
  <si>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</si>
  <si>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</si>
  <si>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</si>
  <si>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</si>
  <si>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</si>
  <si>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</si>
  <si>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</si>
  <si>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</si>
  <si>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</si>
  <si>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</si>
  <si>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</si>
  <si>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</si>
  <si>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</si>
  <si>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</si>
  <si>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</si>
  <si>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</si>
  <si>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</si>
  <si>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</si>
  <si>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</si>
  <si>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</si>
  <si>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</si>
  <si>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</si>
  <si>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</si>
  <si>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</si>
  <si>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</si>
  <si>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</si>
  <si>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</si>
  <si>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</si>
  <si>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</si>
  <si>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</si>
  <si>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</si>
  <si>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</si>
  <si>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</si>
  <si>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</si>
  <si>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</si>
  <si>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</si>
  <si>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</si>
  <si>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</si>
  <si>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</si>
  <si>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</si>
  <si>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</si>
  <si>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</si>
  <si>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</si>
  <si>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</si>
  <si>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</si>
  <si>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</si>
  <si>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</si>
  <si>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</si>
  <si>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</si>
  <si>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</si>
  <si>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</si>
  <si>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</si>
  <si>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</si>
  <si>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</si>
  <si>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</si>
  <si>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</si>
  <si>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</si>
  <si>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</si>
  <si>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</si>
  <si>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</si>
  <si>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</si>
  <si>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</si>
  <si>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</si>
  <si>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</si>
  <si>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</si>
  <si>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</si>
  <si>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</si>
  <si>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</si>
  <si>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</si>
  <si>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</si>
  <si>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</si>
  <si>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</si>
  <si>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</si>
  <si>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</si>
  <si>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</si>
  <si>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</si>
  <si>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</si>
  <si>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</si>
  <si>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</si>
  <si>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</si>
  <si>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</si>
  <si>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</si>
  <si>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</si>
  <si>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</si>
  <si>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</si>
  <si>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</si>
  <si>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</si>
  <si>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</si>
  <si>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</si>
  <si>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</si>
  <si>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</si>
  <si>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</si>
  <si>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</si>
  <si>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</si>
  <si>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</si>
  <si>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</si>
  <si>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</si>
  <si>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</si>
  <si>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</si>
  <si>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</si>
  <si>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</si>
  <si>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</si>
  <si>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</si>
  <si>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</si>
  <si>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</si>
  <si>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</si>
  <si>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</si>
  <si>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</si>
  <si>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</si>
  <si>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</si>
  <si>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</si>
  <si>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</si>
  <si>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</si>
  <si>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</si>
  <si>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</si>
  <si>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</si>
  <si>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</si>
  <si>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</si>
  <si>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</si>
  <si>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</si>
  <si>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</si>
  <si>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</si>
  <si>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</si>
  <si>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</si>
  <si>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</si>
  <si>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</si>
  <si>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</si>
  <si>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</si>
  <si>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</si>
  <si>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</si>
  <si>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</si>
  <si>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</si>
  <si>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</si>
  <si>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</si>
  <si>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</si>
  <si>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</si>
  <si>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</si>
  <si>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</si>
  <si>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</si>
  <si>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</si>
  <si>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</si>
  <si>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</si>
  <si>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</si>
  <si>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</si>
  <si>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</si>
  <si>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</si>
  <si>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</si>
  <si>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</si>
  <si>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</si>
  <si>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</si>
  <si>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</si>
  <si>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</si>
  <si>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</si>
  <si>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</si>
  <si>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</si>
  <si>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</si>
  <si>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</si>
  <si>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</si>
  <si>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</si>
  <si>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</si>
  <si>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</si>
  <si>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</si>
  <si>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</si>
  <si>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</si>
  <si>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</si>
  <si>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</si>
  <si>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</si>
  <si>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</si>
  <si>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</si>
  <si>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</si>
  <si>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</si>
  <si>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</si>
  <si>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</si>
  <si>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</si>
  <si>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</si>
  <si>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</si>
  <si>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</si>
  <si>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</si>
  <si>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</si>
  <si>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</si>
  <si>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</si>
  <si>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</si>
  <si>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</si>
  <si>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</si>
  <si>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</si>
  <si>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</si>
  <si>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</si>
  <si>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</si>
  <si>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</si>
  <si>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</si>
  <si>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</si>
  <si>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</si>
  <si>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</si>
  <si>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</si>
  <si>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</si>
  <si>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</si>
  <si>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</si>
  <si>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</si>
  <si>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</si>
  <si>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</si>
  <si>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</si>
  <si>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</si>
  <si>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</si>
  <si>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</si>
  <si>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</si>
  <si>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</si>
  <si>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</si>
  <si>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</si>
  <si>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</si>
  <si>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</si>
  <si>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</si>
  <si>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</si>
  <si>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</si>
  <si>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</si>
  <si>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</si>
  <si>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</si>
  <si>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</si>
  <si>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</si>
  <si>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</si>
  <si>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</si>
  <si>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</si>
  <si>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</si>
  <si>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</si>
  <si>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</si>
  <si>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</si>
  <si>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</si>
  <si>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</si>
  <si>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</si>
  <si>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</si>
  <si>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</si>
  <si>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</si>
  <si>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</si>
  <si>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</si>
  <si>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</si>
  <si>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</si>
  <si>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</si>
  <si>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</si>
  <si>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</si>
  <si>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</si>
  <si>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</si>
  <si>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</si>
  <si>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</si>
  <si>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</si>
  <si>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</si>
  <si>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</si>
  <si>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</si>
  <si>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</si>
  <si>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</si>
  <si>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</si>
  <si>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</si>
  <si>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</si>
  <si>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</si>
  <si>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</si>
  <si>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</si>
  <si>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</si>
  <si>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</si>
  <si>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</si>
  <si>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</si>
  <si>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</si>
  <si>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</si>
  <si>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</si>
  <si>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</si>
  <si>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</si>
  <si>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</si>
  <si>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</si>
  <si>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</si>
  <si>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</si>
  <si>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</si>
  <si>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</si>
  <si>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</si>
  <si>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</si>
  <si>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</si>
  <si>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</si>
  <si>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</si>
  <si>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</si>
  <si>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</si>
  <si>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</si>
  <si>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</si>
  <si>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</si>
  <si>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</si>
  <si>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</si>
  <si>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</si>
  <si>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</si>
  <si>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</si>
  <si>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</si>
  <si>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</si>
  <si>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</si>
  <si>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</si>
  <si>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</si>
  <si>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</si>
  <si>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</si>
  <si>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</si>
  <si>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</si>
  <si>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</si>
  <si>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</si>
  <si>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</si>
  <si>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</si>
  <si>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</si>
  <si>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</si>
  <si>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</si>
  <si>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</si>
  <si>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</si>
  <si>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</si>
  <si>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</si>
  <si>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</si>
  <si>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</si>
  <si>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</si>
  <si>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</si>
  <si>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</si>
  <si>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</si>
  <si>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</si>
  <si>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</si>
  <si>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</si>
  <si>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</si>
  <si>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</si>
  <si>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</si>
  <si>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</si>
  <si>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</si>
  <si>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</si>
  <si>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</si>
  <si>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</si>
  <si>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</si>
  <si>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</si>
  <si>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</si>
  <si>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</si>
  <si>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</si>
  <si>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</si>
  <si>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</si>
  <si>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</si>
  <si>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</si>
  <si>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</si>
  <si>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</si>
  <si>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</si>
  <si>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</si>
  <si>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</si>
  <si>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</si>
  <si>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</si>
  <si>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</si>
  <si>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</si>
  <si>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</si>
  <si>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</si>
  <si>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</si>
  <si>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</si>
  <si>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</si>
  <si>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</si>
  <si>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</si>
  <si>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</si>
  <si>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</si>
  <si>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</si>
  <si>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</si>
  <si>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</si>
  <si>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</si>
  <si>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</si>
  <si>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</si>
  <si>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</si>
  <si>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</si>
  <si>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</si>
  <si>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</si>
  <si>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</si>
  <si>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</si>
  <si>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</si>
  <si>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</si>
  <si>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</si>
  <si>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</si>
  <si>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</si>
  <si>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</si>
  <si>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</si>
  <si>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</si>
  <si>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</si>
  <si>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</si>
  <si>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</si>
  <si>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</si>
  <si>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</si>
  <si>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</si>
  <si>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</si>
  <si>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</si>
  <si>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</si>
  <si>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</si>
  <si>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</si>
  <si>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</si>
  <si>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</si>
  <si>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</si>
  <si>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</si>
  <si>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</si>
  <si>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</si>
  <si>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</si>
  <si>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</si>
  <si>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</si>
  <si>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</si>
  <si>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</si>
  <si>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</si>
  <si>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</si>
  <si>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</si>
  <si>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</si>
  <si>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</si>
  <si>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</si>
  <si>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</si>
  <si>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</si>
  <si>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</si>
  <si>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</si>
  <si>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</si>
  <si>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</si>
  <si>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</si>
  <si>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</si>
  <si>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</si>
  <si>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</si>
  <si>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</si>
  <si>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</si>
  <si>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</si>
  <si>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</si>
  <si>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</si>
  <si>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</si>
  <si>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</si>
  <si>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</si>
  <si>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</si>
  <si>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</si>
  <si>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</si>
  <si>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</si>
  <si>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</si>
  <si>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</si>
  <si>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</si>
  <si>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</si>
  <si>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</si>
  <si>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</si>
  <si>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</si>
  <si>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</si>
  <si>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</si>
  <si>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</si>
  <si>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</si>
  <si>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</si>
  <si>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</si>
  <si>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</si>
  <si>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</si>
  <si>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</si>
  <si>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</si>
  <si>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</si>
  <si>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</si>
  <si>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</si>
  <si>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</si>
  <si>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</si>
  <si>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</si>
  <si>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</si>
  <si>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</si>
  <si>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</si>
  <si>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</si>
  <si>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</si>
  <si>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</si>
  <si>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</si>
  <si>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</si>
  <si>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</si>
  <si>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</si>
  <si>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</si>
  <si>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</si>
  <si>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</si>
  <si>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</si>
  <si>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</si>
  <si>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</si>
  <si>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</si>
  <si>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</si>
  <si>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</si>
  <si>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</si>
  <si>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</si>
  <si>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</si>
  <si>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</si>
  <si>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</si>
  <si>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</si>
  <si>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</si>
  <si>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</si>
  <si>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</si>
  <si>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</si>
  <si>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</si>
  <si>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</si>
  <si>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</si>
  <si>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</si>
  <si>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</si>
  <si>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</si>
  <si>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</si>
  <si>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</si>
  <si>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</si>
  <si>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</si>
  <si>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</si>
  <si>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</si>
  <si>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</si>
  <si>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</si>
  <si>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</si>
  <si>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</si>
  <si>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</si>
  <si>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</si>
  <si>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</si>
  <si>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</si>
  <si>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</si>
  <si>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</si>
  <si>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</si>
  <si>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</si>
  <si>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</si>
  <si>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</si>
  <si>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</si>
  <si>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</si>
  <si>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</si>
  <si>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</si>
  <si>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</si>
  <si>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</si>
  <si>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</si>
  <si>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</si>
  <si>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</si>
  <si>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</si>
  <si>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</si>
  <si>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</si>
  <si>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</si>
  <si>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</si>
  <si>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</si>
  <si>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</si>
  <si>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</si>
  <si>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</si>
  <si>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</si>
  <si>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</si>
  <si>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</si>
  <si>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</si>
  <si>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</si>
  <si>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</si>
  <si>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</si>
  <si>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</si>
  <si>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</si>
  <si>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</si>
  <si>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</si>
  <si>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</si>
  <si>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</si>
  <si>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</si>
  <si>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</si>
  <si>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</si>
  <si>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</si>
  <si>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</si>
  <si>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</si>
  <si>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</si>
  <si>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</si>
  <si>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</si>
  <si>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</si>
  <si>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</si>
  <si>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</si>
  <si>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</si>
  <si>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</si>
  <si>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</si>
  <si>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</si>
  <si>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</si>
  <si>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</si>
  <si>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</si>
  <si>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</si>
  <si>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</si>
  <si>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</si>
  <si>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</si>
  <si>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</si>
  <si>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</si>
  <si>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</si>
  <si>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</si>
  <si>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</si>
  <si>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</si>
  <si>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</si>
  <si>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</si>
  <si>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</si>
  <si>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</si>
  <si>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</si>
  <si>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</si>
  <si>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</si>
  <si>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</si>
  <si>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</si>
  <si>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</si>
  <si>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</si>
  <si>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</si>
  <si>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</si>
  <si>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</si>
  <si>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</si>
  <si>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</si>
  <si>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</si>
  <si>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</si>
  <si>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</si>
  <si>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</si>
  <si>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</si>
  <si>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</si>
  <si>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</si>
  <si>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</si>
  <si>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</si>
  <si>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</si>
  <si>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</si>
  <si>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</si>
  <si>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</si>
  <si>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</si>
  <si>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</si>
  <si>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</si>
  <si>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</si>
  <si>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</si>
  <si>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</si>
  <si>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</si>
  <si>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</si>
  <si>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</si>
  <si>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</si>
  <si>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</si>
  <si>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</si>
  <si>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</si>
  <si>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</si>
  <si>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</si>
  <si>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</si>
  <si>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</si>
  <si>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</si>
  <si>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</si>
  <si>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</si>
  <si>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</si>
  <si>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</si>
  <si>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</si>
  <si>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</si>
  <si>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</si>
  <si>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</si>
  <si>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</si>
  <si>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</si>
  <si>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</si>
  <si>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</si>
  <si>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</si>
  <si>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</si>
  <si>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</si>
  <si>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</si>
  <si>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</si>
  <si>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</si>
  <si>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</si>
  <si>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</si>
  <si>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</si>
  <si>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</si>
  <si>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</si>
  <si>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</si>
  <si>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</si>
  <si>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</si>
  <si>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</si>
  <si>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</si>
  <si>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</si>
  <si>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</si>
  <si>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</si>
  <si>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</si>
  <si>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</si>
  <si>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</si>
  <si>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</si>
  <si>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</si>
  <si>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</si>
  <si>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</si>
  <si>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</si>
  <si>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</si>
  <si>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</si>
  <si>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</si>
  <si>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</si>
  <si>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</si>
  <si>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</si>
  <si>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</si>
  <si>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</si>
  <si>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</si>
  <si>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</si>
  <si>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</si>
  <si>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</si>
  <si>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</si>
  <si>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</si>
  <si>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</si>
  <si>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</si>
  <si>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</si>
  <si>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</si>
  <si>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</si>
  <si>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</si>
  <si>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</si>
  <si>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</si>
  <si>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</si>
  <si>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</si>
  <si>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</si>
  <si>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</si>
  <si>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</si>
  <si>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</si>
  <si>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</si>
  <si>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</si>
  <si>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</si>
  <si>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</si>
  <si>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</si>
  <si>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</si>
  <si>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</si>
  <si>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</si>
  <si>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</si>
  <si>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</si>
  <si>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</si>
  <si>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</si>
  <si>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</si>
  <si>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</si>
  <si>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</si>
  <si>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</si>
  <si>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</si>
  <si>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</si>
  <si>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</si>
  <si>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</si>
  <si>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</si>
  <si>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</si>
  <si>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</si>
  <si>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</si>
  <si>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</si>
  <si>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</si>
  <si>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</si>
  <si>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</si>
  <si>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</si>
  <si>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</si>
  <si>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</si>
  <si>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</si>
  <si>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</si>
  <si>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</si>
  <si>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</si>
  <si>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</si>
  <si>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</si>
  <si>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</si>
  <si>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</si>
  <si>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</si>
  <si>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</si>
  <si>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</si>
  <si>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</si>
  <si>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</si>
  <si>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</si>
  <si>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</si>
  <si>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</si>
  <si>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</si>
  <si>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</si>
  <si>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</si>
  <si>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</si>
  <si>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</si>
  <si>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</si>
  <si>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</si>
  <si>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</si>
  <si>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</si>
  <si>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</si>
  <si>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</si>
  <si>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</si>
  <si>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</si>
  <si>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</si>
  <si>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</si>
  <si>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</si>
  <si>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</si>
  <si>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</si>
  <si>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</si>
  <si>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</si>
  <si>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</si>
  <si>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</si>
  <si>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</si>
  <si>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</si>
  <si>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</si>
  <si>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</si>
  <si>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</si>
  <si>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</si>
  <si>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</si>
  <si>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</si>
  <si>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</si>
  <si>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</si>
  <si>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</si>
  <si>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</si>
  <si>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</si>
  <si>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</si>
  <si>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</si>
  <si>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</si>
  <si>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</si>
  <si>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</si>
  <si>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</si>
  <si>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</si>
  <si>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</si>
  <si>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</si>
  <si>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</si>
  <si>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</si>
  <si>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</si>
  <si>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</si>
  <si>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</si>
  <si>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</si>
  <si>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</si>
  <si>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</si>
  <si>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</si>
  <si>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</si>
  <si>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</si>
  <si>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</si>
  <si>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</si>
  <si>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</si>
  <si>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</si>
  <si>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</si>
  <si>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</si>
  <si>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</si>
  <si>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</si>
  <si>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</si>
  <si>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</si>
  <si>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</si>
  <si>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</si>
  <si>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</si>
  <si>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</si>
  <si>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</si>
  <si>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</si>
  <si>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</si>
  <si>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</si>
  <si>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</si>
  <si>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</si>
  <si>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</si>
  <si>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</si>
  <si>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</si>
  <si>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</si>
  <si>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</si>
  <si>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</si>
  <si>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</si>
  <si>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</si>
  <si>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</si>
  <si>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</si>
  <si>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</si>
  <si>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</si>
  <si>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</si>
  <si>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</si>
  <si>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</si>
  <si>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</si>
  <si>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</si>
  <si>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</si>
  <si>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</si>
  <si>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</si>
  <si>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</si>
  <si>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</si>
  <si>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</si>
  <si>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</si>
  <si>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</si>
  <si>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</si>
  <si>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</si>
  <si>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</si>
  <si>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</si>
  <si>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</si>
  <si>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</si>
  <si>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</si>
  <si>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</si>
  <si>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</si>
  <si>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</si>
  <si>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</si>
  <si>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</si>
  <si>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</si>
  <si>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</si>
  <si>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</si>
  <si>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</si>
  <si>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</si>
  <si>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</si>
  <si>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</si>
  <si>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</si>
  <si>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</si>
  <si>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</si>
  <si>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</si>
  <si>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</si>
  <si>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</si>
  <si>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</si>
  <si>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</si>
  <si>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</si>
  <si>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</si>
  <si>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</si>
  <si>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</si>
  <si>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</si>
  <si>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</si>
  <si>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</si>
  <si>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</si>
  <si>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</si>
  <si>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</si>
  <si>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</si>
  <si>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</si>
  <si>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</si>
  <si>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</si>
  <si>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</si>
  <si>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</si>
  <si>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</si>
  <si>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</si>
  <si>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</si>
  <si>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</si>
  <si>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</si>
  <si>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</si>
  <si>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</si>
  <si>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</si>
  <si>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</si>
  <si>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</si>
  <si>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</si>
  <si>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</si>
  <si>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</si>
  <si>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</si>
  <si>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</si>
  <si>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</si>
  <si>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</si>
  <si>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</si>
  <si>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</si>
  <si>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</si>
  <si>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</si>
  <si>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</si>
  <si>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</si>
  <si>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</si>
  <si>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</si>
  <si>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</si>
  <si>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</si>
  <si>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</si>
  <si>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</si>
  <si>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</si>
  <si>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</si>
  <si>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</si>
  <si>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</si>
  <si>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</si>
  <si>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</si>
  <si>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</si>
  <si>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</si>
  <si>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</si>
  <si>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</si>
  <si>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</si>
  <si>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</si>
  <si>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</si>
  <si>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</si>
  <si>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</si>
  <si>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</si>
  <si>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</si>
  <si>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</si>
  <si>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</si>
  <si>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</si>
  <si>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</si>
  <si>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</si>
  <si>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</si>
  <si>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</si>
  <si>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</si>
  <si>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</si>
  <si>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</si>
  <si>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</si>
  <si>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</si>
  <si>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</si>
  <si>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</si>
  <si>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</si>
  <si>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</si>
  <si>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</si>
  <si>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</si>
  <si>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</si>
  <si>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</si>
  <si>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</si>
  <si>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</si>
  <si>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</si>
  <si>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</si>
  <si>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</si>
  <si>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</si>
  <si>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</si>
  <si>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</si>
  <si>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</si>
  <si>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</si>
  <si>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</si>
  <si>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</si>
  <si>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</si>
  <si>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</si>
  <si>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</si>
  <si>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</si>
  <si>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</si>
  <si>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</si>
  <si>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</si>
  <si>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</si>
  <si>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</si>
  <si>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</si>
  <si>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</si>
  <si>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</si>
  <si>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</si>
  <si>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</si>
  <si>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</si>
  <si>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</si>
  <si>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</si>
  <si>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</si>
  <si>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</si>
  <si>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</si>
  <si>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</si>
  <si>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</si>
  <si>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</si>
  <si>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</si>
  <si>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</si>
  <si>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</si>
  <si>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</si>
  <si>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</si>
  <si>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</si>
  <si>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</si>
  <si>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</si>
  <si>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</si>
  <si>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</si>
  <si>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</si>
  <si>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</si>
  <si>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</si>
  <si>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</si>
  <si>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</si>
  <si>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</si>
  <si>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</si>
  <si>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</si>
  <si>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</si>
  <si>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</si>
  <si>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</si>
  <si>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</si>
  <si>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</si>
  <si>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</si>
  <si>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</si>
  <si>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</si>
  <si>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</si>
  <si>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</si>
  <si>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</si>
  <si>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</si>
  <si>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</si>
  <si>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</si>
  <si>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</si>
  <si>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</si>
  <si>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</si>
  <si>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</si>
  <si>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</si>
  <si>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</si>
  <si>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</si>
  <si>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</si>
  <si>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</si>
  <si>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</si>
  <si>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</si>
  <si>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</si>
  <si>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</si>
  <si>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</si>
  <si>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</si>
  <si>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</si>
  <si>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</si>
  <si>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</si>
  <si>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</si>
  <si>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</si>
  <si>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</si>
  <si>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</si>
  <si>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</si>
  <si>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</si>
  <si>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</si>
  <si>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</si>
  <si>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</si>
  <si>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</si>
  <si>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</si>
  <si>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</si>
  <si>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</si>
  <si>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</si>
  <si>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</si>
  <si>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</si>
  <si>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</si>
  <si>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</si>
  <si>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</si>
  <si>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</si>
  <si>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</si>
  <si>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</si>
  <si>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</si>
  <si>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</si>
  <si>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</si>
  <si>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</si>
  <si>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</si>
  <si>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</si>
  <si>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</si>
  <si>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</si>
  <si>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</si>
  <si>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</si>
  <si>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</si>
  <si>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</si>
  <si>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</si>
  <si>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</si>
  <si>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</si>
  <si>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</si>
  <si>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</si>
  <si>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</si>
  <si>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</si>
  <si>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</si>
  <si>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</si>
  <si>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</si>
  <si>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</si>
  <si>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</si>
  <si>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</si>
  <si>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</si>
  <si>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</si>
  <si>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</si>
  <si>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</si>
  <si>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</si>
  <si>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</si>
  <si>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</si>
  <si>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</si>
  <si>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</si>
  <si>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</si>
  <si>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</si>
  <si>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</si>
  <si>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</si>
  <si>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</si>
  <si>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</si>
  <si>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</si>
  <si>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</si>
  <si>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</si>
  <si>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</si>
  <si>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</si>
  <si>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</si>
  <si>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</si>
  <si>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</si>
  <si>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</si>
  <si>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</si>
  <si>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</si>
  <si>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</si>
  <si>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</si>
  <si>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</si>
  <si>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</si>
  <si>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</si>
  <si>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</si>
  <si>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</si>
  <si>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</si>
  <si>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</si>
  <si>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</si>
  <si>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</si>
  <si>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</si>
  <si>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</si>
  <si>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</si>
  <si>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</si>
  <si>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</si>
  <si>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</si>
  <si>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</si>
  <si>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</si>
  <si>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</si>
  <si>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</si>
  <si>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</si>
  <si>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</si>
  <si>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</si>
  <si>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</si>
  <si>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</si>
  <si>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</si>
  <si>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</si>
  <si>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</si>
  <si>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</si>
  <si>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</si>
  <si>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</si>
  <si>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</si>
  <si>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</si>
  <si>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</si>
  <si>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</si>
  <si>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</si>
  <si>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</si>
  <si>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</si>
  <si>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</si>
  <si>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</si>
  <si>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</si>
  <si>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</si>
  <si>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</si>
  <si>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</si>
  <si>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</si>
  <si>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</si>
  <si>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</si>
  <si>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</si>
  <si>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</si>
  <si>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</si>
  <si>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</si>
  <si>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</si>
  <si>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</si>
  <si>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</si>
  <si>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</si>
  <si>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</si>
  <si>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</si>
  <si>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</si>
  <si>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</si>
  <si>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</si>
  <si>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</si>
  <si>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</si>
  <si>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</si>
  <si>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</si>
  <si>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</si>
  <si>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</si>
  <si>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</si>
  <si>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</si>
  <si>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</si>
  <si>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</si>
  <si>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</si>
  <si>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</si>
  <si>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</si>
  <si>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</si>
  <si>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</si>
  <si>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</si>
  <si>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</si>
  <si>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</si>
  <si>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</si>
  <si>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</si>
  <si>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</si>
  <si>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</si>
  <si>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</si>
  <si>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</si>
  <si>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</si>
  <si>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</si>
  <si>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</si>
  <si>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</si>
  <si>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</si>
  <si>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</si>
  <si>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</si>
  <si>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</si>
  <si>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</si>
  <si>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</si>
  <si>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</si>
  <si>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</si>
  <si>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</si>
  <si>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</si>
  <si>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</si>
  <si>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</si>
  <si>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</si>
  <si>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</si>
  <si>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</si>
  <si>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</si>
  <si>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</si>
  <si>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</si>
  <si>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</si>
  <si>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</si>
  <si>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</si>
  <si>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</si>
  <si>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</si>
  <si>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</si>
  <si>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</si>
  <si>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</si>
  <si>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</si>
  <si>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</si>
  <si>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</si>
  <si>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</si>
  <si>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</si>
  <si>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</si>
  <si>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</si>
  <si>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</si>
  <si>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</si>
  <si>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</si>
  <si>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</si>
  <si>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</si>
  <si>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</si>
  <si>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</si>
  <si>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</si>
  <si>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</si>
  <si>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</si>
  <si>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</si>
  <si>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</si>
  <si>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</si>
  <si>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</si>
  <si>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</si>
  <si>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</si>
  <si>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</si>
  <si>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</si>
  <si>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</si>
  <si>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</si>
  <si>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</si>
  <si>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</si>
  <si>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</si>
  <si>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</si>
  <si>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</si>
  <si>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</si>
  <si>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</si>
  <si>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</si>
  <si>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</si>
  <si>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</si>
  <si>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</si>
  <si>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</si>
  <si>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</si>
  <si>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</si>
  <si>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</si>
  <si>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</si>
  <si>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</si>
  <si>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</si>
  <si>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</si>
  <si>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</si>
  <si>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</si>
  <si>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</si>
  <si>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</si>
  <si>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</si>
  <si>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</si>
  <si>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</si>
  <si>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</si>
  <si>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</si>
  <si>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</si>
  <si>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</si>
  <si>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</si>
  <si>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</si>
  <si>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</si>
  <si>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</si>
  <si>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</si>
  <si>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</si>
  <si>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</si>
  <si>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</si>
  <si>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</si>
  <si>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</si>
  <si>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</si>
  <si>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</si>
  <si>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</si>
  <si>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</si>
  <si>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</si>
  <si>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</si>
  <si>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</si>
  <si>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</si>
  <si>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</si>
  <si>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</si>
  <si>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</si>
  <si>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</si>
  <si>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</si>
  <si>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</si>
  <si>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</si>
  <si>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</si>
  <si>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</si>
  <si>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</si>
  <si>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</si>
  <si>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</si>
  <si>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</si>
  <si>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</si>
  <si>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</si>
  <si>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</si>
  <si>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</si>
  <si>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</si>
  <si>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</si>
  <si>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</si>
  <si>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</si>
  <si>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</si>
  <si>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</si>
  <si>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</si>
  <si>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</si>
  <si>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</si>
  <si>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</si>
  <si>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</si>
  <si>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</si>
  <si>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</si>
  <si>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</si>
  <si>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</si>
  <si>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</si>
  <si>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</si>
  <si>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</si>
  <si>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</si>
  <si>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</si>
  <si>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</si>
  <si>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</si>
  <si>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</si>
  <si>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</si>
  <si>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</si>
  <si>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</si>
  <si>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</si>
  <si>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</si>
  <si>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</si>
  <si>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</si>
  <si>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</si>
  <si>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</si>
  <si>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</si>
  <si>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</si>
  <si>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</si>
  <si>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</si>
  <si>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</si>
  <si>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</si>
  <si>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</si>
  <si>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</si>
  <si>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</si>
  <si>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</si>
  <si>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</si>
  <si>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</si>
  <si>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</si>
  <si>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</si>
  <si>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</si>
  <si>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</si>
  <si>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</si>
  <si>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</si>
  <si>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</si>
  <si>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</si>
  <si>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</si>
  <si>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</si>
  <si>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</si>
  <si>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</si>
  <si>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</si>
  <si>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</si>
  <si>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</si>
  <si>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</si>
  <si>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</si>
  <si>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</si>
  <si>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</si>
  <si>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</si>
  <si>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</si>
  <si>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</si>
  <si>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</si>
  <si>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</si>
  <si>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</si>
  <si>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</si>
  <si>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</si>
  <si>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</si>
  <si>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</si>
  <si>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</si>
  <si>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</si>
  <si>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</si>
  <si>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</si>
  <si>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</si>
  <si>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</si>
  <si>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</si>
  <si>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</si>
  <si>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</si>
  <si>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</si>
  <si>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</si>
  <si>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</si>
  <si>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</si>
  <si>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</si>
  <si>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</si>
  <si>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</si>
  <si>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</si>
  <si>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</si>
  <si>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</si>
  <si>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</si>
  <si>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</si>
  <si>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</si>
  <si>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</si>
  <si>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</si>
  <si>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</si>
  <si>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</si>
  <si>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</si>
  <si>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</si>
  <si>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</si>
  <si>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</si>
  <si>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</si>
  <si>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</si>
  <si>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</si>
  <si>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</si>
  <si>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</si>
  <si>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</si>
  <si>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</si>
  <si>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</si>
  <si>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</si>
  <si>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</si>
  <si>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</si>
  <si>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</si>
  <si>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</si>
  <si>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</si>
  <si>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</si>
  <si>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</si>
  <si>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</si>
  <si>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</si>
  <si>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</si>
  <si>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</si>
  <si>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</si>
  <si>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</si>
  <si>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</si>
  <si>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</si>
  <si>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</si>
  <si>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</si>
  <si>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</si>
  <si>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</si>
  <si>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</si>
  <si>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</si>
  <si>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</si>
  <si>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</si>
  <si>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</si>
  <si>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</si>
  <si>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</si>
  <si>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</si>
  <si>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</si>
  <si>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</si>
  <si>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</si>
  <si>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</si>
  <si>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</si>
  <si>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</si>
  <si>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</si>
  <si>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</si>
  <si>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</si>
  <si>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</si>
  <si>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</si>
  <si>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</si>
  <si>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</si>
  <si>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</si>
  <si>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</si>
  <si>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</si>
  <si>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</si>
  <si>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</si>
  <si>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</si>
  <si>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</si>
  <si>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</si>
  <si>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</si>
  <si>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</si>
  <si>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</si>
  <si>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</si>
  <si>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</si>
  <si>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</si>
  <si>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</si>
  <si>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</si>
  <si>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</si>
  <si>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</si>
  <si>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</si>
  <si>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</si>
  <si>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</si>
  <si>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</si>
  <si>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</si>
  <si>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</si>
  <si>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</si>
  <si>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</si>
  <si>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</si>
  <si>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</si>
  <si>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</si>
  <si>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</si>
  <si>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</si>
  <si>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</si>
  <si>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</si>
  <si>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</si>
  <si>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</si>
  <si>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</si>
  <si>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</si>
  <si>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</si>
  <si>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</si>
  <si>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</si>
  <si>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</si>
  <si>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</si>
  <si>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</si>
  <si>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</si>
  <si>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</si>
  <si>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</si>
  <si>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</si>
  <si>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</si>
  <si>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</si>
  <si>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</si>
  <si>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</si>
  <si>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</si>
  <si>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</si>
  <si>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</si>
  <si>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</si>
  <si>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</si>
  <si>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</si>
  <si>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</si>
  <si>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</si>
  <si>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</si>
  <si>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</si>
  <si>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</si>
  <si>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</si>
  <si>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</si>
  <si>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</si>
  <si>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</si>
  <si>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</si>
  <si>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</si>
  <si>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</si>
  <si>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</si>
  <si>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</si>
  <si>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</si>
  <si>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</si>
  <si>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</si>
  <si>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</si>
  <si>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</si>
  <si>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</si>
  <si>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</si>
  <si>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</si>
  <si>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</si>
  <si>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</si>
  <si>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</si>
  <si>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</si>
  <si>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</si>
  <si>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</si>
  <si>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</si>
  <si>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</si>
  <si>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</si>
  <si>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</si>
  <si>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</si>
  <si>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</si>
  <si>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</si>
  <si>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</si>
  <si>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</si>
  <si>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</si>
  <si>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</si>
  <si>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</si>
  <si>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</si>
  <si>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</si>
  <si>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</si>
  <si>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</si>
  <si>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</si>
  <si>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</si>
  <si>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</si>
  <si>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</si>
  <si>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</si>
  <si>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</si>
  <si>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</si>
  <si>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</si>
  <si>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</si>
  <si>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</si>
  <si>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</si>
  <si>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</si>
  <si>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</si>
  <si>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</si>
  <si>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</si>
  <si>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</si>
  <si>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</si>
  <si>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</si>
  <si>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</si>
  <si>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</si>
  <si>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</si>
  <si>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</si>
  <si>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</si>
  <si>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</si>
  <si>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</si>
  <si>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</si>
  <si>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</si>
  <si>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</si>
  <si>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</si>
  <si>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</si>
  <si>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</si>
  <si>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</si>
  <si>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</si>
  <si>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</si>
  <si>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</si>
  <si>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</si>
  <si>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</si>
  <si>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</si>
  <si>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</si>
  <si>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</si>
  <si>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</si>
  <si>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</si>
  <si>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</si>
  <si>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</si>
  <si>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</si>
  <si>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</si>
  <si>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</si>
  <si>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</si>
  <si>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</si>
  <si>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</si>
  <si>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</si>
  <si>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</si>
  <si>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</si>
  <si>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</si>
  <si>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</si>
  <si>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</si>
  <si>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</si>
  <si>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</si>
  <si>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</si>
  <si>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</si>
  <si>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</si>
  <si>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</si>
  <si>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</si>
  <si>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</si>
  <si>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</si>
  <si>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</si>
  <si>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</si>
  <si>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</si>
  <si>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</si>
  <si>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</si>
  <si>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</si>
  <si>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</si>
  <si>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</si>
  <si>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</si>
  <si>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</si>
  <si>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</si>
  <si>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</si>
  <si>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</si>
  <si>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</si>
  <si>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</si>
  <si>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</si>
  <si>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</si>
  <si>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</si>
  <si>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</si>
  <si>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</si>
  <si>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</si>
  <si>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</si>
  <si>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</si>
  <si>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</si>
  <si>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</si>
  <si>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</si>
  <si>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</si>
  <si>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</si>
  <si>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</si>
  <si>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</si>
  <si>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</si>
  <si>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</si>
  <si>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</si>
  <si>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</si>
  <si>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</si>
  <si>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</si>
  <si>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</si>
  <si>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</si>
  <si>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</si>
  <si>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</si>
  <si>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</si>
  <si>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</si>
  <si>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</si>
  <si>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</si>
  <si>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</si>
  <si>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</si>
  <si>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</si>
  <si>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</si>
  <si>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</si>
  <si>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</si>
  <si>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</si>
  <si>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</si>
  <si>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</si>
  <si>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</si>
  <si>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</si>
  <si>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</si>
  <si>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</si>
  <si>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</si>
  <si>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</si>
  <si>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</si>
  <si>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</si>
  <si>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</si>
  <si>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</si>
  <si>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</si>
  <si>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</si>
  <si>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</si>
  <si>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</si>
  <si>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</si>
  <si>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</si>
  <si>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</si>
  <si>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</si>
  <si>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</si>
  <si>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</si>
  <si>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</si>
  <si>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</si>
  <si>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</si>
  <si>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</si>
  <si>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</si>
  <si>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</si>
  <si>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</si>
  <si>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</si>
  <si>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</si>
  <si>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</si>
  <si>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</si>
  <si>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</si>
  <si>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</si>
  <si>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</si>
  <si>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</si>
  <si>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</si>
  <si>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</si>
  <si>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</si>
  <si>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</si>
  <si>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</si>
  <si>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</si>
  <si>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</si>
  <si>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</si>
  <si>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</si>
  <si>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</si>
  <si>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</si>
  <si>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</si>
  <si>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</si>
  <si>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</si>
  <si>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</si>
  <si>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</si>
  <si>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</si>
  <si>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</si>
  <si>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</si>
  <si>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</si>
  <si>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</si>
  <si>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</si>
  <si>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</si>
  <si>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</si>
  <si>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</si>
  <si>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</si>
  <si>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</si>
  <si>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</si>
  <si>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</si>
  <si>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</si>
  <si>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</si>
  <si>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</si>
  <si>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</si>
  <si>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</si>
  <si>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</si>
  <si>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</si>
  <si>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</si>
  <si>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</si>
  <si>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</si>
  <si>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</si>
  <si>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</si>
  <si>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</si>
  <si>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</si>
  <si>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</si>
  <si>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</si>
  <si>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</si>
  <si>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</si>
  <si>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</si>
  <si>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</si>
  <si>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</si>
  <si>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</si>
  <si>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</si>
  <si>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</si>
  <si>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</si>
  <si>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</si>
  <si>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</si>
  <si>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</si>
  <si>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</si>
  <si>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</si>
  <si>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</si>
  <si>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</si>
  <si>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</si>
  <si>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</si>
  <si>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</si>
  <si>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</si>
  <si>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</si>
  <si>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</si>
  <si>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</si>
  <si>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</si>
  <si>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</si>
  <si>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</si>
  <si>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</si>
  <si>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</si>
  <si>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</si>
  <si>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</si>
  <si>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</si>
  <si>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</si>
  <si>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</si>
  <si>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</si>
  <si>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</si>
  <si>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</si>
  <si>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</si>
  <si>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</si>
  <si>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</si>
  <si>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</si>
  <si>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</si>
  <si>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</si>
  <si>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</si>
  <si>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</si>
  <si>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</si>
  <si>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</si>
  <si>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</si>
  <si>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</si>
  <si>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</si>
  <si>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</si>
  <si>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</si>
  <si>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</si>
  <si>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</si>
  <si>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</si>
  <si>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</si>
  <si>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</si>
  <si>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</si>
  <si>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</si>
  <si>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</si>
  <si>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</si>
  <si>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</si>
  <si>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</si>
  <si>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</si>
  <si>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</si>
  <si>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</si>
  <si>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</si>
  <si>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</si>
  <si>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</si>
  <si>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</si>
  <si>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</si>
  <si>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</si>
  <si>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</si>
  <si>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</si>
  <si>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</si>
  <si>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</si>
  <si>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</si>
  <si>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</si>
  <si>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</si>
  <si>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</si>
  <si>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</si>
  <si>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</si>
  <si>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</si>
  <si>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</si>
  <si>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</si>
  <si>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</si>
  <si>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</si>
  <si>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</si>
  <si>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</si>
  <si>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</si>
  <si>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</si>
  <si>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</si>
  <si>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</si>
  <si>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</si>
  <si>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</si>
  <si>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</si>
  <si>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</si>
  <si>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</si>
  <si>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</si>
  <si>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</si>
  <si>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</si>
  <si>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</si>
  <si>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</si>
  <si>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</si>
  <si>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</si>
  <si>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</si>
  <si>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</si>
  <si>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</si>
  <si>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</si>
  <si>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</si>
  <si>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</si>
  <si>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</si>
  <si>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</si>
  <si>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</si>
  <si>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</si>
  <si>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</si>
  <si>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</si>
  <si>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</si>
  <si>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</si>
  <si>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</si>
  <si>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</si>
  <si>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</si>
  <si>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</si>
  <si>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</si>
  <si>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</si>
  <si>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</si>
  <si>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</si>
  <si>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</si>
  <si>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</si>
  <si>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</si>
  <si>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</si>
  <si>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</si>
  <si>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</si>
  <si>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</si>
  <si>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</si>
  <si>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</si>
  <si>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</si>
  <si>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</si>
  <si>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</si>
  <si>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</si>
  <si>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</si>
  <si>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</si>
  <si>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</si>
  <si>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</si>
  <si>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</si>
  <si>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</si>
  <si>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</si>
  <si>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</si>
  <si>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</si>
  <si>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</si>
  <si>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</si>
  <si>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</si>
  <si>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</si>
  <si>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</si>
  <si>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</si>
  <si>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</si>
  <si>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</si>
  <si>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</si>
  <si>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</si>
  <si>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</si>
  <si>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</si>
  <si>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</si>
  <si>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</si>
  <si>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</si>
  <si>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</si>
  <si>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</si>
  <si>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</si>
  <si>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</si>
  <si>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</si>
  <si>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</si>
  <si>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</si>
  <si>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</si>
  <si>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</si>
  <si>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</si>
  <si>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</si>
  <si>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</si>
  <si>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</si>
  <si>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</si>
  <si>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</si>
  <si>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</si>
  <si>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</si>
  <si>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</si>
  <si>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</si>
  <si>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</si>
  <si>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</si>
  <si>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</si>
  <si>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</si>
  <si>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</si>
  <si>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</si>
  <si>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</si>
  <si>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</si>
  <si>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</si>
  <si>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</si>
  <si>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</si>
  <si>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</si>
  <si>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</si>
  <si>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</si>
  <si>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</si>
  <si>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</si>
  <si>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</si>
  <si>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</si>
  <si>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</si>
  <si>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</si>
  <si>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</si>
  <si>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</si>
  <si>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</si>
  <si>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</si>
  <si>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</si>
  <si>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</si>
  <si>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</si>
  <si>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</si>
  <si>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</si>
  <si>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</si>
  <si>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</si>
  <si>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</si>
  <si>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</si>
  <si>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</si>
  <si>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</si>
  <si>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</si>
  <si>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</si>
  <si>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</si>
  <si>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</si>
  <si>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</si>
  <si>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</si>
  <si>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</si>
  <si>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</si>
  <si>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</si>
  <si>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</si>
  <si>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</si>
  <si>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</si>
  <si>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</si>
  <si>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</si>
  <si>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</si>
  <si>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</si>
  <si>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</si>
  <si>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</si>
  <si>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</si>
  <si>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</si>
  <si>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</si>
  <si>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</si>
  <si>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</si>
  <si>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</si>
  <si>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</si>
  <si>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</si>
  <si>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</si>
  <si>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</si>
  <si>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</si>
  <si>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</si>
  <si>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</si>
  <si>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</si>
  <si>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</si>
  <si>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</si>
  <si>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</si>
  <si>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</si>
  <si>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</si>
  <si>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</si>
  <si>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</si>
  <si>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</si>
  <si>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</si>
  <si>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</si>
  <si>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</si>
  <si>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</si>
  <si>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</si>
  <si>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</si>
  <si>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</si>
  <si>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</si>
  <si>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</si>
  <si>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</si>
  <si>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</si>
  <si>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</si>
  <si>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</si>
  <si>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</si>
  <si>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</si>
  <si>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</si>
  <si>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</si>
  <si>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</si>
  <si>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</si>
  <si>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</si>
  <si>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</si>
  <si>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</si>
  <si>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</si>
  <si>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</si>
  <si>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</si>
  <si>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</si>
  <si>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</si>
  <si>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</si>
  <si>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</si>
  <si>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</si>
  <si>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</si>
  <si>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</si>
  <si>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</si>
  <si>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</si>
  <si>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</si>
  <si>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</si>
  <si>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</si>
  <si>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</si>
  <si>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</si>
  <si>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</si>
  <si>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</si>
  <si>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</si>
  <si>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</si>
  <si>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</si>
  <si>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</si>
  <si>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</si>
  <si>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</si>
  <si>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</si>
  <si>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</si>
  <si>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</si>
  <si>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</si>
  <si>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</si>
  <si>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</si>
  <si>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</si>
  <si>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</si>
  <si>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</si>
  <si>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</si>
  <si>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</si>
  <si>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</si>
  <si>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</si>
  <si>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</si>
  <si>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</si>
  <si>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</si>
  <si>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</si>
  <si>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</si>
  <si>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</si>
  <si>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</si>
  <si>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</si>
  <si>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</si>
  <si>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</si>
  <si>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</si>
  <si>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</si>
  <si>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</si>
  <si>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</si>
  <si>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</si>
  <si>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</si>
  <si>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</si>
  <si>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</si>
  <si>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</si>
  <si>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</si>
  <si>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</si>
  <si>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</si>
  <si>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</si>
  <si>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</si>
  <si>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</si>
  <si>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</si>
  <si>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</si>
  <si>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</si>
  <si>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</si>
  <si>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</si>
  <si>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</si>
  <si>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</si>
  <si>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</si>
  <si>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</si>
  <si>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</si>
  <si>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</si>
  <si>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</si>
  <si>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</si>
  <si>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</si>
  <si>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</si>
  <si>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</si>
  <si>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</si>
  <si>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</si>
  <si>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</si>
  <si>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</si>
  <si>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</si>
  <si>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</si>
  <si>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</si>
  <si>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</si>
  <si>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</si>
  <si>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</si>
  <si>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</si>
  <si>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</si>
  <si>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</si>
  <si>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</si>
  <si>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</si>
  <si>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</si>
  <si>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</si>
  <si>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</si>
  <si>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</si>
  <si>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</si>
  <si>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</si>
  <si>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</si>
  <si>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</si>
  <si>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</si>
  <si>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</si>
  <si>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</si>
  <si>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</si>
  <si>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</si>
  <si>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</si>
  <si>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</si>
  <si>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</si>
  <si>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</si>
  <si>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</si>
  <si>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</si>
  <si>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</si>
  <si>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</si>
  <si>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</si>
  <si>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</si>
  <si>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</si>
  <si>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</si>
  <si>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</si>
  <si>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</si>
  <si>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</si>
  <si>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</si>
  <si>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</si>
  <si>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</si>
  <si>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</si>
  <si>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</si>
  <si>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</si>
  <si>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</si>
  <si>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</si>
  <si>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</si>
  <si>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</si>
  <si>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</si>
  <si>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</si>
  <si>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</si>
  <si>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</si>
  <si>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</si>
  <si>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</si>
  <si>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</si>
  <si>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</si>
  <si>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</si>
  <si>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</si>
  <si>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</si>
  <si>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</si>
  <si>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</si>
  <si>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</si>
  <si>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</si>
  <si>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</si>
  <si>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</si>
  <si>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</si>
  <si>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</si>
  <si>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</si>
  <si>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</si>
  <si>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</si>
  <si>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</si>
  <si>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</si>
  <si>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</si>
  <si>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</si>
  <si>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</si>
  <si>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</si>
  <si>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</si>
  <si>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</si>
  <si>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</si>
  <si>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</si>
  <si>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</si>
  <si>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</si>
  <si>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</si>
  <si>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</si>
  <si>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</si>
  <si>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</si>
  <si>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</si>
  <si>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</si>
  <si>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</si>
  <si>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</si>
  <si>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</si>
  <si>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</si>
  <si>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</si>
  <si>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</si>
  <si>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</si>
  <si>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</si>
  <si>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</si>
  <si>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</si>
  <si>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</si>
  <si>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</si>
  <si>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</si>
  <si>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</si>
  <si>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</si>
  <si>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</si>
  <si>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</si>
  <si>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</si>
  <si>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</si>
  <si>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</si>
  <si>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</si>
  <si>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</si>
  <si>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</si>
  <si>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</si>
  <si>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</si>
  <si>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</si>
  <si>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</si>
  <si>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</si>
  <si>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</si>
  <si>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</si>
  <si>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</si>
  <si>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</si>
  <si>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</si>
  <si>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</si>
  <si>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</si>
  <si>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</si>
  <si>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</si>
  <si>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</si>
  <si>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</si>
  <si>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</si>
  <si>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</si>
  <si>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</si>
  <si>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</si>
  <si>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</si>
  <si>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</si>
  <si>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</si>
  <si>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</si>
  <si>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</si>
  <si>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</si>
  <si>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</si>
  <si>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</si>
  <si>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</si>
  <si>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</si>
  <si>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</si>
  <si>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</si>
  <si>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</si>
  <si>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</si>
  <si>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</si>
  <si>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</si>
  <si>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</si>
  <si>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</si>
  <si>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</si>
  <si>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</si>
  <si>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</si>
  <si>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</si>
  <si>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</si>
  <si>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</si>
  <si>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</si>
  <si>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</si>
  <si>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</si>
  <si>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</si>
  <si>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</si>
  <si>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</si>
  <si>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</si>
  <si>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</si>
  <si>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</si>
  <si>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</si>
  <si>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</si>
  <si>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</si>
  <si>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</si>
  <si>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</si>
  <si>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</si>
  <si>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</si>
  <si>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</si>
  <si>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</si>
  <si>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</si>
  <si>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</si>
  <si>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</si>
  <si>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</si>
  <si>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</si>
  <si>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</si>
  <si>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</si>
  <si>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</si>
  <si>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</si>
  <si>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</si>
  <si>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</si>
  <si>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</si>
  <si>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</si>
  <si>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</si>
  <si>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</si>
  <si>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</si>
  <si>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</si>
  <si>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</si>
  <si>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</si>
  <si>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</si>
  <si>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</si>
  <si>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</si>
  <si>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</si>
  <si>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</si>
  <si>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</si>
  <si>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</si>
  <si>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</si>
  <si>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</si>
  <si>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</si>
  <si>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</si>
  <si>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</si>
  <si>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</si>
  <si>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</si>
  <si>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</si>
  <si>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</si>
  <si>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</si>
  <si>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</si>
  <si>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</si>
  <si>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</si>
  <si>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</si>
  <si>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</si>
  <si>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</si>
  <si>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</si>
  <si>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</si>
  <si>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</si>
  <si>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</si>
  <si>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</si>
  <si>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</si>
  <si>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</si>
  <si>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</si>
  <si>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</si>
  <si>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</si>
  <si>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</si>
  <si>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</si>
  <si>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</si>
  <si>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</si>
  <si>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</si>
  <si>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</si>
  <si>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</si>
  <si>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</si>
  <si>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</si>
  <si>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</si>
  <si>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</si>
  <si>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</si>
  <si>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</si>
  <si>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</si>
  <si>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</si>
  <si>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</si>
  <si>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</si>
  <si>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</si>
  <si>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</si>
  <si>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</si>
  <si>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</si>
  <si>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</si>
  <si>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</si>
  <si>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</si>
  <si>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</si>
  <si>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</si>
  <si>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</si>
  <si>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</si>
  <si>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</si>
  <si>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</si>
  <si>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</si>
  <si>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</si>
  <si>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</si>
  <si>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</si>
  <si>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</si>
  <si>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</si>
  <si>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</si>
  <si>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</si>
  <si>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</si>
  <si>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</si>
  <si>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</si>
  <si>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</si>
  <si>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</si>
  <si>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</si>
  <si>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</si>
  <si>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</si>
  <si>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</si>
  <si>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</si>
  <si>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</si>
  <si>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</si>
  <si>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</si>
  <si>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</si>
  <si>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</si>
  <si>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</si>
  <si>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</si>
  <si>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</si>
  <si>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</si>
  <si>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</si>
  <si>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</si>
  <si>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</si>
  <si>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</si>
  <si>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</si>
  <si>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</si>
  <si>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</si>
  <si>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</si>
  <si>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</si>
  <si>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</si>
  <si>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</si>
  <si>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</si>
  <si>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</si>
  <si>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</si>
  <si>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</si>
  <si>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</si>
  <si>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</si>
  <si>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</si>
  <si>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</si>
  <si>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</si>
  <si>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</si>
  <si>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</si>
  <si>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</si>
  <si>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</si>
  <si>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</si>
  <si>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</si>
  <si>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</si>
  <si>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</si>
  <si>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</si>
  <si>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</si>
  <si>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</si>
  <si>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</si>
  <si>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</si>
  <si>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</si>
  <si>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</si>
  <si>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</si>
  <si>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</si>
  <si>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</si>
  <si>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</si>
  <si>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</si>
  <si>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</si>
  <si>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</si>
  <si>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</si>
  <si>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</si>
  <si>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</si>
  <si>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</si>
  <si>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</si>
  <si>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</si>
  <si>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</si>
  <si>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</si>
  <si>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</si>
  <si>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</si>
  <si>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</si>
  <si>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</si>
  <si>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</si>
  <si>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</si>
  <si>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</si>
  <si>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</si>
  <si>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</si>
  <si>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</si>
  <si>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</si>
  <si>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</si>
  <si>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</si>
  <si>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</si>
  <si>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</si>
  <si>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</si>
  <si>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</si>
  <si>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</si>
  <si>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</si>
  <si>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</si>
  <si>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</si>
  <si>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</si>
  <si>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</si>
  <si>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</si>
  <si>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</si>
  <si>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</si>
  <si>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</si>
  <si>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</si>
  <si>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</si>
  <si>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</si>
  <si>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</si>
  <si>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</si>
  <si>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</si>
  <si>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</si>
  <si>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</si>
  <si>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</si>
  <si>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</si>
  <si>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</si>
  <si>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</si>
  <si>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</si>
  <si>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</si>
  <si>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</si>
  <si>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</si>
  <si>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</si>
  <si>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</si>
  <si>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</si>
  <si>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</si>
  <si>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</si>
  <si>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</si>
  <si>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</si>
  <si>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</si>
  <si>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</si>
  <si>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</si>
  <si>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</si>
  <si>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</si>
  <si>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</si>
  <si>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</si>
  <si>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</si>
  <si>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</si>
  <si>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</si>
  <si>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</si>
  <si>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</si>
  <si>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</si>
  <si>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</si>
  <si>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</si>
  <si>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</si>
  <si>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</si>
  <si>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</si>
  <si>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</si>
  <si>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</si>
  <si>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</si>
  <si>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</si>
  <si>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</si>
  <si>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</si>
  <si>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</si>
  <si>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</si>
  <si>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</si>
  <si>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</si>
  <si>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</si>
  <si>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</si>
  <si>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</si>
  <si>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</si>
  <si>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</si>
  <si>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</si>
  <si>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</si>
  <si>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</si>
  <si>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</si>
  <si>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</si>
  <si>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</si>
  <si>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</si>
  <si>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</si>
  <si>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</si>
  <si>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</si>
  <si>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</si>
  <si>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</si>
  <si>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</si>
  <si>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</si>
  <si>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</si>
  <si>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</si>
  <si>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</si>
  <si>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</si>
  <si>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</si>
  <si>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</si>
  <si>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</si>
  <si>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</si>
  <si>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</si>
  <si>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</si>
  <si>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</si>
  <si>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</si>
  <si>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</si>
  <si>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</si>
  <si>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</si>
  <si>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</si>
  <si>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</si>
  <si>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</si>
  <si>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</si>
  <si>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</si>
  <si>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</si>
  <si>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</si>
  <si>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</si>
  <si>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</si>
  <si>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</si>
  <si>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</si>
  <si>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</si>
  <si>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</si>
  <si>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</si>
  <si>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</si>
  <si>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</si>
  <si>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</si>
  <si>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</si>
  <si>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</si>
  <si>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</si>
  <si>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</si>
  <si>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</si>
  <si>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</si>
  <si>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</si>
  <si>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</si>
  <si>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</si>
  <si>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</si>
  <si>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</si>
  <si>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</si>
  <si>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</si>
  <si>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</si>
  <si>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</si>
  <si>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</si>
  <si>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</si>
  <si>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</si>
  <si>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</si>
  <si>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</si>
  <si>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</si>
  <si>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</si>
  <si>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</si>
  <si>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</si>
  <si>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</si>
  <si>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</si>
  <si>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</si>
  <si>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</si>
  <si>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</si>
  <si>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</si>
  <si>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</si>
  <si>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</si>
  <si>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</si>
  <si>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</si>
  <si>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</si>
  <si>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</si>
  <si>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</si>
  <si>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</si>
  <si>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</si>
  <si>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</si>
  <si>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</si>
  <si>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</si>
  <si>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</si>
  <si>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</si>
  <si>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</si>
  <si>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</si>
  <si>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</si>
  <si>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</si>
  <si>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</si>
  <si>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</si>
  <si>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</si>
  <si>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</si>
  <si>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</si>
  <si>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</si>
  <si>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</si>
  <si>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</si>
  <si>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</si>
  <si>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</si>
  <si>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</si>
  <si>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</si>
  <si>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</si>
  <si>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</si>
  <si>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</si>
  <si>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</si>
  <si>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</si>
  <si>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</si>
  <si>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</si>
  <si>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</si>
  <si>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</si>
  <si>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</si>
  <si>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</si>
  <si>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</si>
  <si>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</si>
  <si>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</si>
  <si>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</si>
  <si>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</si>
  <si>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</si>
  <si>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</si>
  <si>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</si>
  <si>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</si>
  <si>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</si>
  <si>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</si>
  <si>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</si>
  <si>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</si>
  <si>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</si>
  <si>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</si>
  <si>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</si>
  <si>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</si>
  <si>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</si>
  <si>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</si>
  <si>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</si>
  <si>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</si>
  <si>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</si>
  <si>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</si>
  <si>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</si>
  <si>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</si>
  <si>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</si>
  <si>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</si>
  <si>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</si>
  <si>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</si>
  <si>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</si>
  <si>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</si>
  <si>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</si>
  <si>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</si>
  <si>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</si>
  <si>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</si>
  <si>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</si>
  <si>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</si>
  <si>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</si>
  <si>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</si>
  <si>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</si>
  <si>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</si>
  <si>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</si>
  <si>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</si>
  <si>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</si>
  <si>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</si>
  <si>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</si>
  <si>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</si>
  <si>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</si>
  <si>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</si>
  <si>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</si>
  <si>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</si>
  <si>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</si>
  <si>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</si>
  <si>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</si>
  <si>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</si>
  <si>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</si>
  <si>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</si>
  <si>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</si>
  <si>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</si>
  <si>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</si>
  <si>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</si>
  <si>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</si>
  <si>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</si>
  <si>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</si>
  <si>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</si>
  <si>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</si>
  <si>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</si>
  <si>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</si>
  <si>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</si>
  <si>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</si>
  <si>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</si>
  <si>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</si>
  <si>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</si>
  <si>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</si>
  <si>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</si>
  <si>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</si>
  <si>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</si>
  <si>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</si>
  <si>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</si>
  <si>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</si>
  <si>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</si>
  <si>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</si>
  <si>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</si>
  <si>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</si>
  <si>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</si>
  <si>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</si>
  <si>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</si>
  <si>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</si>
  <si>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</si>
  <si>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</si>
  <si>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</si>
  <si>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</si>
  <si>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</si>
  <si>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</si>
  <si>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</si>
  <si>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</si>
  <si>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</si>
  <si>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</si>
  <si>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</si>
  <si>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</si>
  <si>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</si>
  <si>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</si>
  <si>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</si>
  <si>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</si>
  <si>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</si>
  <si>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</si>
  <si>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</si>
  <si>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</si>
  <si>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</si>
  <si>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</si>
  <si>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</si>
  <si>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</si>
  <si>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</si>
  <si>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</si>
  <si>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</si>
  <si>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</si>
  <si>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</si>
  <si>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</si>
  <si>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</si>
  <si>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</si>
  <si>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</si>
  <si>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</si>
  <si>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</si>
  <si>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</si>
  <si>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</si>
  <si>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</si>
  <si>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</si>
  <si>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</si>
  <si>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</si>
  <si>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</si>
  <si>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</si>
  <si>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</si>
  <si>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</si>
  <si>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</si>
  <si>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</si>
  <si>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</si>
  <si>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</si>
  <si>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</si>
  <si>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</si>
  <si>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</si>
  <si>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</si>
  <si>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</si>
  <si>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</si>
  <si>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</si>
  <si>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</si>
  <si>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</si>
  <si>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</si>
  <si>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</si>
  <si>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</si>
  <si>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</si>
  <si>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</si>
  <si>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</si>
  <si>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</si>
  <si>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</si>
  <si>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</si>
  <si>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</si>
  <si>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</si>
  <si>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</si>
  <si>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</si>
  <si>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</si>
  <si>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</si>
  <si>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</si>
  <si>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</si>
  <si>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</si>
  <si>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</si>
  <si>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</si>
  <si>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</si>
  <si>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</si>
  <si>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</si>
  <si>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</si>
  <si>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</si>
  <si>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</si>
  <si>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</si>
  <si>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</si>
  <si>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</si>
  <si>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</si>
  <si>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</si>
  <si>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</si>
  <si>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</si>
  <si>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</si>
  <si>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</si>
  <si>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</si>
  <si>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</si>
  <si>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</si>
  <si>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</si>
  <si>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</si>
  <si>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</si>
  <si>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</si>
  <si>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</si>
  <si>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</si>
  <si>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</si>
  <si>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</si>
  <si>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</si>
  <si>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</si>
  <si>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</si>
  <si>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</si>
  <si>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</si>
  <si>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</si>
  <si>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</si>
  <si>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</si>
  <si>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</si>
  <si>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</si>
  <si>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</si>
  <si>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</si>
  <si>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</si>
  <si>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</si>
  <si>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</si>
  <si>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</si>
  <si>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</si>
  <si>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</si>
  <si>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</si>
  <si>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</si>
  <si>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</si>
  <si>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</si>
  <si>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</si>
  <si>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</si>
  <si>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</si>
  <si>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</si>
  <si>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</si>
  <si>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</si>
  <si>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</si>
  <si>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</si>
  <si>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</si>
  <si>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</si>
  <si>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</si>
  <si>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</si>
  <si>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</si>
  <si>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</si>
  <si>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</si>
  <si>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</si>
  <si>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</si>
  <si>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</si>
  <si>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</si>
  <si>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</si>
  <si>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</si>
  <si>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</si>
  <si>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</si>
  <si>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</si>
  <si>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</si>
  <si>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</si>
  <si>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</si>
  <si>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</si>
  <si>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</si>
  <si>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</si>
  <si>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</si>
  <si>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</si>
  <si>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</si>
  <si>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</si>
  <si>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</si>
  <si>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</si>
  <si>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</si>
  <si>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</si>
  <si>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</si>
  <si>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</si>
  <si>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</si>
  <si>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</si>
  <si>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</si>
  <si>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</si>
  <si>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</si>
  <si>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</si>
  <si>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</si>
  <si>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</si>
  <si>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</si>
  <si>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</si>
  <si>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</si>
  <si>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</si>
  <si>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</si>
  <si>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</si>
  <si>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</si>
  <si>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</si>
  <si>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</si>
  <si>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</si>
  <si>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</si>
  <si>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</si>
  <si>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</si>
  <si>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</si>
  <si>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</si>
  <si>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</si>
  <si>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</si>
  <si>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</si>
  <si>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</si>
  <si>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</si>
  <si>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</si>
  <si>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</si>
  <si>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</si>
  <si>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</si>
  <si>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</si>
  <si>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</si>
  <si>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</si>
  <si>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</si>
  <si>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</si>
  <si>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</si>
  <si>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</si>
  <si>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</si>
  <si>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</si>
  <si>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</si>
  <si>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</si>
  <si>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</si>
  <si>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</si>
  <si>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</si>
  <si>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</si>
  <si>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</si>
  <si>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</si>
  <si>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</si>
  <si>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</si>
  <si>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</si>
  <si>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</si>
  <si>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</si>
  <si>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</si>
  <si>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</si>
  <si>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</si>
  <si>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</si>
  <si>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</si>
  <si>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</si>
  <si>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</si>
  <si>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</si>
  <si>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</si>
  <si>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</si>
  <si>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</si>
  <si>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</si>
  <si>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</si>
  <si>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</si>
  <si>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</si>
  <si>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</si>
  <si>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</si>
  <si>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</si>
  <si>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</si>
  <si>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</si>
  <si>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</si>
  <si>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</si>
  <si>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</si>
  <si>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</si>
  <si>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</si>
  <si>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</si>
  <si>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</si>
  <si>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</si>
  <si>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</si>
  <si>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</si>
  <si>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</si>
  <si>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</si>
  <si>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</si>
  <si>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</si>
  <si>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</si>
  <si>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</si>
  <si>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</si>
  <si>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</si>
  <si>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</si>
  <si>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</si>
  <si>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</si>
  <si>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</si>
  <si>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</si>
  <si>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</si>
  <si>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</si>
  <si>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</si>
  <si>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</si>
  <si>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</si>
  <si>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</si>
  <si>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</si>
  <si>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</si>
  <si>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</si>
  <si>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</si>
  <si>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</si>
  <si>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</si>
  <si>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</si>
  <si>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</si>
  <si>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</si>
  <si>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</si>
  <si>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</si>
  <si>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</si>
  <si>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</si>
  <si>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</si>
  <si>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</si>
  <si>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</si>
  <si>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</si>
  <si>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</si>
  <si>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</si>
  <si>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</si>
  <si>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</si>
  <si>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</si>
  <si>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</si>
  <si>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</si>
  <si>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</si>
  <si>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</si>
  <si>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</si>
  <si>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</si>
  <si>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</si>
  <si>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</si>
  <si>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</si>
  <si>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</si>
  <si>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</si>
  <si>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</si>
  <si>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</si>
  <si>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</si>
  <si>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</si>
  <si>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</si>
  <si>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</si>
  <si>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</si>
  <si>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</si>
  <si>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</si>
  <si>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</si>
  <si>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</si>
  <si>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</si>
  <si>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</si>
  <si>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</si>
  <si>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</si>
  <si>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</si>
  <si>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</si>
  <si>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</si>
  <si>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</si>
  <si>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</si>
  <si>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</si>
  <si>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</si>
  <si>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</si>
  <si>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</si>
  <si>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</si>
  <si>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</si>
  <si>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</si>
  <si>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</si>
  <si>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</si>
  <si>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</si>
  <si>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</si>
  <si>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</si>
  <si>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</si>
  <si>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</si>
  <si>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</si>
  <si>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</si>
  <si>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</si>
  <si>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</si>
  <si>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</si>
  <si>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</si>
  <si>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</si>
  <si>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</si>
  <si>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</si>
  <si>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</si>
  <si>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</si>
  <si>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</si>
  <si>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</si>
  <si>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</si>
  <si>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</si>
  <si>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</si>
  <si>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</si>
  <si>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</si>
  <si>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</si>
  <si>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</si>
  <si>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</si>
  <si>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</si>
  <si>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</si>
  <si>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</si>
  <si>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</si>
  <si>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</si>
  <si>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</si>
  <si>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</si>
  <si>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</si>
  <si>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</si>
  <si>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</si>
  <si>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</si>
  <si>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</si>
  <si>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</si>
  <si>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</si>
  <si>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</si>
  <si>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</si>
  <si>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</si>
  <si>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</si>
  <si>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</si>
  <si>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</si>
  <si>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</si>
  <si>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</si>
  <si>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</si>
  <si>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</si>
  <si>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</si>
  <si>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</si>
  <si>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</si>
  <si>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</si>
  <si>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</si>
  <si>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</si>
  <si>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</si>
  <si>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</si>
  <si>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</si>
  <si>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</si>
  <si>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</si>
  <si>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</si>
  <si>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</si>
  <si>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</si>
  <si>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</si>
  <si>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</si>
  <si>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</si>
  <si>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</si>
  <si>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</si>
  <si>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</si>
  <si>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</si>
  <si>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</si>
  <si>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</si>
  <si>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</si>
  <si>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</si>
  <si>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</si>
  <si>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</si>
  <si>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</si>
  <si>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</si>
  <si>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</si>
  <si>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</si>
  <si>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</si>
  <si>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</si>
  <si>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</si>
  <si>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</si>
  <si>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</si>
  <si>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</si>
  <si>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</si>
  <si>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</si>
  <si>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</si>
  <si>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</si>
  <si>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</si>
  <si>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</si>
  <si>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</si>
  <si>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</si>
  <si>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</si>
  <si>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</si>
  <si>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</si>
  <si>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</si>
  <si>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</si>
  <si>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</si>
  <si>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</si>
  <si>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</si>
  <si>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</si>
  <si>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</si>
  <si>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</si>
  <si>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</si>
  <si>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</si>
  <si>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</si>
  <si>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</si>
  <si>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</si>
  <si>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</si>
  <si>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</si>
  <si>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</si>
  <si>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</si>
  <si>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</si>
  <si>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</si>
  <si>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</si>
  <si>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</si>
  <si>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</si>
  <si>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</si>
  <si>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</si>
  <si>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</si>
  <si>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</si>
  <si>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</si>
  <si>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</si>
  <si>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</si>
  <si>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</si>
  <si>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</si>
  <si>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</si>
  <si>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</si>
  <si>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</si>
  <si>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</si>
  <si>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</si>
  <si>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</si>
  <si>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</si>
  <si>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</si>
  <si>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</si>
  <si>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</si>
  <si>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</si>
  <si>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</si>
  <si>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</si>
  <si>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</si>
  <si>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</si>
  <si>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</si>
  <si>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</si>
  <si>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</si>
  <si>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</si>
  <si>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</si>
  <si>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</si>
  <si>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</si>
  <si>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</si>
  <si>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</si>
  <si>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</si>
  <si>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</si>
  <si>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</si>
  <si>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</si>
  <si>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</si>
  <si>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</si>
  <si>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</si>
  <si>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</si>
  <si>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</si>
  <si>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</si>
  <si>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</si>
  <si>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</si>
  <si>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</si>
  <si>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</si>
  <si>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</si>
  <si>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</si>
  <si>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</si>
  <si>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</si>
  <si>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</si>
  <si>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</si>
  <si>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</si>
  <si>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</si>
  <si>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</si>
  <si>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</si>
  <si>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</si>
  <si>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</si>
  <si>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</si>
  <si>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</si>
  <si>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</si>
  <si>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</si>
  <si>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</si>
  <si>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</si>
  <si>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</si>
  <si>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</si>
  <si>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</si>
  <si>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</si>
  <si>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</si>
  <si>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</si>
  <si>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</si>
  <si>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</si>
  <si>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</si>
  <si>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</si>
  <si>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</si>
  <si>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</si>
  <si>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</si>
  <si>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</si>
  <si>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</si>
  <si>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</si>
  <si>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</si>
  <si>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</si>
  <si>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</si>
  <si>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</si>
  <si>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</si>
  <si>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</si>
  <si>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</si>
  <si>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</si>
  <si>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</si>
  <si>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</si>
  <si>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</si>
  <si>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</si>
  <si>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</si>
  <si>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</si>
  <si>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</si>
  <si>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</si>
  <si>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</si>
  <si>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</si>
  <si>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</si>
  <si>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</si>
  <si>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</si>
  <si>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</si>
  <si>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</si>
  <si>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</si>
  <si>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</si>
  <si>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</si>
  <si>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</si>
  <si>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</si>
  <si>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</si>
  <si>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</si>
  <si>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</si>
  <si>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</si>
  <si>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</si>
  <si>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</si>
  <si>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</si>
  <si>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</si>
  <si>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</si>
  <si>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</si>
  <si>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</si>
  <si>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</si>
  <si>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</si>
  <si>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</si>
  <si>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</si>
  <si>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</si>
  <si>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</si>
  <si>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</si>
  <si>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</si>
  <si>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</si>
  <si>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</si>
  <si>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</si>
  <si>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</si>
  <si>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</si>
  <si>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</si>
  <si>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</si>
  <si>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</si>
  <si>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</si>
  <si>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</si>
  <si>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</si>
  <si>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</si>
  <si>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</si>
  <si>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</si>
  <si>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</si>
  <si>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</si>
  <si>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</si>
  <si>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</si>
  <si>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</si>
  <si>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</si>
  <si>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</si>
  <si>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</si>
  <si>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</si>
  <si>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</si>
  <si>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</si>
  <si>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</si>
  <si>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</si>
  <si>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</si>
  <si>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</si>
  <si>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</si>
  <si>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</si>
  <si>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</si>
  <si>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</si>
  <si>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</si>
  <si>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</si>
  <si>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</si>
  <si>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</si>
  <si>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</si>
  <si>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</si>
  <si>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</si>
  <si>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</si>
  <si>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</si>
  <si>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</si>
  <si>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</si>
  <si>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</si>
  <si>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</si>
  <si>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</si>
  <si>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</si>
  <si>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</si>
  <si>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</si>
  <si>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</si>
  <si>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</si>
  <si>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</si>
  <si>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</si>
  <si>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</si>
  <si>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</si>
  <si>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</si>
  <si>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</si>
  <si>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</si>
  <si>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</si>
  <si>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</si>
  <si>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</si>
  <si>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</si>
  <si>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</si>
  <si>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</si>
  <si>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</si>
  <si>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</si>
  <si>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</si>
  <si>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</si>
  <si>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</si>
  <si>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</si>
  <si>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</si>
  <si>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</si>
  <si>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</si>
  <si>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</si>
  <si>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</si>
  <si>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</si>
  <si>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</si>
  <si>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</si>
  <si>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</si>
  <si>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</si>
  <si>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</si>
  <si>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</si>
  <si>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</si>
  <si>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</si>
  <si>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</si>
  <si>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</si>
  <si>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</si>
  <si>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</si>
  <si>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</si>
  <si>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</si>
  <si>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</si>
  <si>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</si>
  <si>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</si>
  <si>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</si>
  <si>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</si>
  <si>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</si>
  <si>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</si>
  <si>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</si>
  <si>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</si>
  <si>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</si>
  <si>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</si>
  <si>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</si>
  <si>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</si>
  <si>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</si>
  <si>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</si>
  <si>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</si>
  <si>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</si>
  <si>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</si>
  <si>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</si>
  <si>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</si>
  <si>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</si>
  <si>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</si>
  <si>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</si>
  <si>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</si>
  <si>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</si>
  <si>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</si>
  <si>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</si>
  <si>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</si>
  <si>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</si>
  <si>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</si>
  <si>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</si>
  <si>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</si>
  <si>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</si>
  <si>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</si>
  <si>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</si>
  <si>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</si>
  <si>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</si>
  <si>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</si>
  <si>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</si>
  <si>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</si>
  <si>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</si>
  <si>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</si>
  <si>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</si>
  <si>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</si>
  <si>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</si>
  <si>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</si>
  <si>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</si>
  <si>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</si>
  <si>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</si>
  <si>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</si>
  <si>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</si>
  <si>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</si>
  <si>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</si>
  <si>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</si>
  <si>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</si>
  <si>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</si>
  <si>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</si>
  <si>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</si>
  <si>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</si>
  <si>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</si>
  <si>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</si>
  <si>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</si>
  <si>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</si>
  <si>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</si>
  <si>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</si>
  <si>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</si>
  <si>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</si>
  <si>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</si>
  <si>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</si>
  <si>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</si>
  <si>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</si>
  <si>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</si>
  <si>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</si>
  <si>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</si>
  <si>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</si>
  <si>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</si>
  <si>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</si>
  <si>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</si>
  <si>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</si>
  <si>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</si>
  <si>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</si>
  <si>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</si>
  <si>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</si>
  <si>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</si>
  <si>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</si>
  <si>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</si>
  <si>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</si>
  <si>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</si>
  <si>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</si>
  <si>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</si>
  <si>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</si>
  <si>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</si>
  <si>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</si>
  <si>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</si>
  <si>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</si>
  <si>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</si>
  <si>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</si>
  <si>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</si>
  <si>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</si>
  <si>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</si>
  <si>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</si>
  <si>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</si>
  <si>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</si>
  <si>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</si>
  <si>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</si>
  <si>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</si>
  <si>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</si>
  <si>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</si>
  <si>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</si>
  <si>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</si>
  <si>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</si>
  <si>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</si>
  <si>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</si>
  <si>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</si>
  <si>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</si>
  <si>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</si>
  <si>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</si>
  <si>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</si>
  <si>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</si>
  <si>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</si>
  <si>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</si>
  <si>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</si>
  <si>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</si>
  <si>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</si>
  <si>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</si>
  <si>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</si>
  <si>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</si>
  <si>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</si>
  <si>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</si>
  <si>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</si>
  <si>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</si>
  <si>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</si>
  <si>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</si>
  <si>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</si>
  <si>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</si>
  <si>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</si>
  <si>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</si>
  <si>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</si>
  <si>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</si>
  <si>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</si>
  <si>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</si>
  <si>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</si>
  <si>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</si>
  <si>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</si>
  <si>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</si>
  <si>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</si>
  <si>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</si>
  <si>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</si>
  <si>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</si>
  <si>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</si>
  <si>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</si>
  <si>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</si>
  <si>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</si>
  <si>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</si>
  <si>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</si>
  <si>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</si>
  <si>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</si>
  <si>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</si>
  <si>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</si>
  <si>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</si>
  <si>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</si>
  <si>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</si>
  <si>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</si>
  <si>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</si>
  <si>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</si>
  <si>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</si>
  <si>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</si>
  <si>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</si>
  <si>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</si>
  <si>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</si>
  <si>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</si>
  <si>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</si>
  <si>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</si>
  <si>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</si>
  <si>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</si>
  <si>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</si>
  <si>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</si>
  <si>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</si>
  <si>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</si>
  <si>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</si>
  <si>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</si>
  <si>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</si>
  <si>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</si>
  <si>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</si>
  <si>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</si>
  <si>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</si>
  <si>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</si>
  <si>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</si>
  <si>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</si>
  <si>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</si>
  <si>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</si>
  <si>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</si>
  <si>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</si>
  <si>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</si>
  <si>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</si>
  <si>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</si>
  <si>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</si>
  <si>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</si>
  <si>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</si>
  <si>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</si>
  <si>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</si>
  <si>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</si>
  <si>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</si>
  <si>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</si>
  <si>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</si>
  <si>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</si>
  <si>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</si>
  <si>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</si>
  <si>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</si>
  <si>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</si>
  <si>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</si>
  <si>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</si>
  <si>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</si>
  <si>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</si>
  <si>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</si>
  <si>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</si>
  <si>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</si>
  <si>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</si>
  <si>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</si>
  <si>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</si>
  <si>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</si>
  <si>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</si>
  <si>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</si>
  <si>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</si>
  <si>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</si>
  <si>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</si>
  <si>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</si>
  <si>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</si>
  <si>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</si>
  <si>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</si>
  <si>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</si>
  <si>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</si>
  <si>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</si>
  <si>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</si>
  <si>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</si>
  <si>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</si>
  <si>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</si>
  <si>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</si>
  <si>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</si>
  <si>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</si>
  <si>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</si>
  <si>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</si>
  <si>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</si>
  <si>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</si>
  <si>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</si>
  <si>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</si>
  <si>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</si>
  <si>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</si>
  <si>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</si>
  <si>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</si>
  <si>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</si>
  <si>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</si>
  <si>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</si>
  <si>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</si>
  <si>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</si>
  <si>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</si>
  <si>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</si>
  <si>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</si>
  <si>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</si>
  <si>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</si>
  <si>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</si>
  <si>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</si>
  <si>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</si>
  <si>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</si>
  <si>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</si>
  <si>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</si>
  <si>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</si>
  <si>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</si>
  <si>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</si>
  <si>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</si>
  <si>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</si>
  <si>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</si>
  <si>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</si>
  <si>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</si>
  <si>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</si>
  <si>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</si>
  <si>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</si>
  <si>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</si>
  <si>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</si>
  <si>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</si>
  <si>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</si>
  <si>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</si>
  <si>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</si>
  <si>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</si>
  <si>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</si>
  <si>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</si>
  <si>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</si>
  <si>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</si>
  <si>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</si>
  <si>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</si>
  <si>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</si>
  <si>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</si>
  <si>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</si>
  <si>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</si>
  <si>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</si>
  <si>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</si>
  <si>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</si>
  <si>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</si>
  <si>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</si>
  <si>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</si>
  <si>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</si>
  <si>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</si>
  <si>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</si>
  <si>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</si>
  <si>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</si>
  <si>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</si>
  <si>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</si>
  <si>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</si>
  <si>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</si>
  <si>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</si>
  <si>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</si>
  <si>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</si>
  <si>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</si>
  <si>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</si>
  <si>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</si>
  <si>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</si>
  <si>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</si>
  <si>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</si>
  <si>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</si>
  <si>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</si>
  <si>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</si>
  <si>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</si>
  <si>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</si>
  <si>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</si>
  <si>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</si>
  <si>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</si>
  <si>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</si>
  <si>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</si>
  <si>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</si>
  <si>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</si>
  <si>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</si>
  <si>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</si>
  <si>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</si>
  <si>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</si>
  <si>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</si>
  <si>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</si>
  <si>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</si>
  <si>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</si>
  <si>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</si>
  <si>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</si>
  <si>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</si>
  <si>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</si>
  <si>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</si>
  <si>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</si>
  <si>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</si>
  <si>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</si>
  <si>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</si>
  <si>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</si>
  <si>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</si>
  <si>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</si>
  <si>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</si>
  <si>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</si>
  <si>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</si>
  <si>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</si>
  <si>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</si>
  <si>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</si>
  <si>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</si>
  <si>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</si>
  <si>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</si>
  <si>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</si>
  <si>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</si>
  <si>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</si>
  <si>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</si>
  <si>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</si>
  <si>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</si>
  <si>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</si>
  <si>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</si>
  <si>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</si>
  <si>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</si>
  <si>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</si>
  <si>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</si>
  <si>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</si>
  <si>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</si>
  <si>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</si>
  <si>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</si>
  <si>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</si>
  <si>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</si>
  <si>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</si>
  <si>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</si>
  <si>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</si>
  <si>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</si>
  <si>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</si>
  <si>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</si>
  <si>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</si>
  <si>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</si>
  <si>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</si>
  <si>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</si>
  <si>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</si>
  <si>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</si>
  <si>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</si>
  <si>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</si>
  <si>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</si>
  <si>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</si>
  <si>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</si>
  <si>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</si>
  <si>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</si>
  <si>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</si>
  <si>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</si>
  <si>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</si>
  <si>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</si>
  <si>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</si>
  <si>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</si>
  <si>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</si>
  <si>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</si>
  <si>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</si>
  <si>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</si>
  <si>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</si>
  <si>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</si>
  <si>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</si>
  <si>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</si>
  <si>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</si>
  <si>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</si>
  <si>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</si>
  <si>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</si>
  <si>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</si>
  <si>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</si>
  <si>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</si>
  <si>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</si>
  <si>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</si>
  <si>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</si>
  <si>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</si>
  <si>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</si>
  <si>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</si>
  <si>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</si>
  <si>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</si>
  <si>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</si>
  <si>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</si>
  <si>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</si>
  <si>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</si>
  <si>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</si>
  <si>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</si>
  <si>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</si>
  <si>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</si>
  <si>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</si>
  <si>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</si>
  <si>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</si>
  <si>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</si>
  <si>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</si>
  <si>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</si>
  <si>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</si>
  <si>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</si>
  <si>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</si>
  <si>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</si>
  <si>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</si>
  <si>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</si>
  <si>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</si>
  <si>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</si>
  <si>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</si>
  <si>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</si>
  <si>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</si>
  <si>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</si>
  <si>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</si>
  <si>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</si>
  <si>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</si>
  <si>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</si>
  <si>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</si>
  <si>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</si>
  <si>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</si>
  <si>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</si>
  <si>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</si>
  <si>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</si>
  <si>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</si>
  <si>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</si>
  <si>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</si>
  <si>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</si>
  <si>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</si>
  <si>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</si>
  <si>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</si>
  <si>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</si>
  <si>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</si>
  <si>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</si>
  <si>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</si>
  <si>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</si>
  <si>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</si>
  <si>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</si>
  <si>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</si>
  <si>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</si>
  <si>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</si>
  <si>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</si>
  <si>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</si>
  <si>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</si>
  <si>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</si>
  <si>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</si>
  <si>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</si>
  <si>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</si>
  <si>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</si>
  <si>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</si>
  <si>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</si>
  <si>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</si>
  <si>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</si>
  <si>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</si>
  <si>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</si>
  <si>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</si>
  <si>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</si>
  <si>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</si>
  <si>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</si>
  <si>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</si>
  <si>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</si>
  <si>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</si>
  <si>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</si>
  <si>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</si>
  <si>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</si>
  <si>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</si>
  <si>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</si>
  <si>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</si>
  <si>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</si>
  <si>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</si>
  <si>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</si>
  <si>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</si>
  <si>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</si>
  <si>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</si>
  <si>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</si>
  <si>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</si>
  <si>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</si>
  <si>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</si>
  <si>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</si>
  <si>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</si>
  <si>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</si>
  <si>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</si>
  <si>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</si>
  <si>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</si>
  <si>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</si>
  <si>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</si>
  <si>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</si>
  <si>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</si>
  <si>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</si>
  <si>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</si>
  <si>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</si>
  <si>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</si>
  <si>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</si>
  <si>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</si>
  <si>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</si>
  <si>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</si>
  <si>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</si>
  <si>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</si>
  <si>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</si>
  <si>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</si>
  <si>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</si>
  <si>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</si>
  <si>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</si>
  <si>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</si>
  <si>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</si>
  <si>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</si>
  <si>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</si>
  <si>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</si>
  <si>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</si>
  <si>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</si>
  <si>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</si>
  <si>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</si>
  <si>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</si>
  <si>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</si>
  <si>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</si>
  <si>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</si>
  <si>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</si>
  <si>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</si>
  <si>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</si>
  <si>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</si>
  <si>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</si>
  <si>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</si>
  <si>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</si>
  <si>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</si>
  <si>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</si>
  <si>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</si>
  <si>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</si>
  <si>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</si>
  <si>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</si>
  <si>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</si>
  <si>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</si>
  <si>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</si>
  <si>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</si>
  <si>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</si>
  <si>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</si>
  <si>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</si>
  <si>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</si>
  <si>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</si>
  <si>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</si>
  <si>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</si>
  <si>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</si>
  <si>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</si>
  <si>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</si>
  <si>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</si>
  <si>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</si>
  <si>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</si>
  <si>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</si>
  <si>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</si>
  <si>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</si>
  <si>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</si>
  <si>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</si>
  <si>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</si>
  <si>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</si>
  <si>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</si>
  <si>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</si>
  <si>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</si>
  <si>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</si>
  <si>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</si>
  <si>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</si>
  <si>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</si>
  <si>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</si>
  <si>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</si>
  <si>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</si>
  <si>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</si>
  <si>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</si>
  <si>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</si>
  <si>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</si>
  <si>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</si>
  <si>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</si>
  <si>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</si>
  <si>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</si>
  <si>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</si>
  <si>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</si>
  <si>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</si>
  <si>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</si>
  <si>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</si>
  <si>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</si>
  <si>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</si>
  <si>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</si>
  <si>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</si>
  <si>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</si>
  <si>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</si>
  <si>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</si>
  <si>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</si>
  <si>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</si>
  <si>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</si>
  <si>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</si>
  <si>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</si>
  <si>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</si>
  <si>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</si>
  <si>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</si>
  <si>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</si>
  <si>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</si>
  <si>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</si>
  <si>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</si>
  <si>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</si>
  <si>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</si>
  <si>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</si>
  <si>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</si>
  <si>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</si>
  <si>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</si>
  <si>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</si>
  <si>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</si>
  <si>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</si>
  <si>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</si>
  <si>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</si>
  <si>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</si>
  <si>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</si>
  <si>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</si>
  <si>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</si>
  <si>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</si>
  <si>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</si>
  <si>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</si>
  <si>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</si>
  <si>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</si>
  <si>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</si>
  <si>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</si>
  <si>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</si>
  <si>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</si>
  <si>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</si>
  <si>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</si>
  <si>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</si>
  <si>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</si>
  <si>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</si>
  <si>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</si>
  <si>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</si>
  <si>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</si>
  <si>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</si>
  <si>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</si>
  <si>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</si>
  <si>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</si>
  <si>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</si>
  <si>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</si>
  <si>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</si>
  <si>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</si>
  <si>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</si>
  <si>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</si>
  <si>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</si>
  <si>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</si>
  <si>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</si>
  <si>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</si>
  <si>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</si>
  <si>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</si>
  <si>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</si>
  <si>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</si>
  <si>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</si>
  <si>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</si>
  <si>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</si>
  <si>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</si>
  <si>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</si>
  <si>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</si>
  <si>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</si>
  <si>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</si>
  <si>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</si>
  <si>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</si>
  <si>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</si>
  <si>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</si>
  <si>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</si>
  <si>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</si>
  <si>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</si>
  <si>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</si>
  <si>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</si>
  <si>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</si>
  <si>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</si>
  <si>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</si>
  <si>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</si>
  <si>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</si>
  <si>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</si>
  <si>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</si>
  <si>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</si>
  <si>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</si>
  <si>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</si>
  <si>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</si>
  <si>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</si>
  <si>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</si>
  <si>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</si>
  <si>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</si>
  <si>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</si>
  <si>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</si>
  <si>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</si>
  <si>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</si>
  <si>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</si>
  <si>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</si>
  <si>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</si>
  <si>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</si>
  <si>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</si>
  <si>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</si>
  <si>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</si>
  <si>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</si>
  <si>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</si>
  <si>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</si>
  <si>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</si>
  <si>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</si>
  <si>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</si>
  <si>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</si>
  <si>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</si>
  <si>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</si>
  <si>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</si>
  <si>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</si>
  <si>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</si>
  <si>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</si>
  <si>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</si>
  <si>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</si>
  <si>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</si>
  <si>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</si>
  <si>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</si>
  <si>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</si>
  <si>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</si>
  <si>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</si>
  <si>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</si>
  <si>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</si>
  <si>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</si>
  <si>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</si>
  <si>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</si>
  <si>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</si>
  <si>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</si>
  <si>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</si>
  <si>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</si>
  <si>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</si>
  <si>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</si>
  <si>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</si>
  <si>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</si>
  <si>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</si>
  <si>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</si>
  <si>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</si>
  <si>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</si>
  <si>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</si>
  <si>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</si>
  <si>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</si>
  <si>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</si>
  <si>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</si>
  <si>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</si>
  <si>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</si>
  <si>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</si>
  <si>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</si>
  <si>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</si>
  <si>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</si>
  <si>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</si>
  <si>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</si>
  <si>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</si>
  <si>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</si>
  <si>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</si>
  <si>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</si>
  <si>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</si>
  <si>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</si>
  <si>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</si>
  <si>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</si>
  <si>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</si>
  <si>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</si>
  <si>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</si>
  <si>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</si>
  <si>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</si>
  <si>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</si>
  <si>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</si>
  <si>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</si>
  <si>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</si>
  <si>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</si>
  <si>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</si>
  <si>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</si>
  <si>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</si>
  <si>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</si>
  <si>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</si>
  <si>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</si>
  <si>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</si>
  <si>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</si>
  <si>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</si>
  <si>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</si>
  <si>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</si>
  <si>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</si>
  <si>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</si>
  <si>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</si>
  <si>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</si>
  <si>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</si>
  <si>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</si>
  <si>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</si>
  <si>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</si>
  <si>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</si>
  <si>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</si>
  <si>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</si>
  <si>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</si>
  <si>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</si>
  <si>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</si>
  <si>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</si>
  <si>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</si>
  <si>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</si>
  <si>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</si>
  <si>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</si>
  <si>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</si>
  <si>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</si>
  <si>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</si>
  <si>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</si>
  <si>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</si>
  <si>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</si>
  <si>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</si>
  <si>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</si>
  <si>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</si>
  <si>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</si>
  <si>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</si>
  <si>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</si>
  <si>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</si>
  <si>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</si>
  <si>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</si>
  <si>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</si>
  <si>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</si>
  <si>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</si>
  <si>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</si>
  <si>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</si>
  <si>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</si>
  <si>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</si>
  <si>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</si>
  <si>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</si>
  <si>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</si>
  <si>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</si>
  <si>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</si>
  <si>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</si>
  <si>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</si>
  <si>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</si>
  <si>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</si>
  <si>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</si>
  <si>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</si>
  <si>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</si>
  <si>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</si>
  <si>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</si>
  <si>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</si>
  <si>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</si>
  <si>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</si>
  <si>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</si>
  <si>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</si>
  <si>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</si>
  <si>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</si>
  <si>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</si>
  <si>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</si>
  <si>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</si>
  <si>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</si>
  <si>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</si>
  <si>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</si>
  <si>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</si>
  <si>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</si>
  <si>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</si>
  <si>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</si>
  <si>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</si>
  <si>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</si>
  <si>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</si>
  <si>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</si>
  <si>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</si>
  <si>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</si>
  <si>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</si>
  <si>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</si>
  <si>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</si>
  <si>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</si>
  <si>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</si>
  <si>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</si>
  <si>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</si>
  <si>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</si>
  <si>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</si>
  <si>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</si>
  <si>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</si>
  <si>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</si>
  <si>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</si>
  <si>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</si>
  <si>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</si>
  <si>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</si>
  <si>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</si>
  <si>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</si>
  <si>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</si>
  <si>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</si>
  <si>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</si>
  <si>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</si>
  <si>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</si>
  <si>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</si>
  <si>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</si>
  <si>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</si>
  <si>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</si>
  <si>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</si>
  <si>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</si>
  <si>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</si>
  <si>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</si>
  <si>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</si>
  <si>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</si>
  <si>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</si>
  <si>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</si>
  <si>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</si>
  <si>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</si>
  <si>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</si>
  <si>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</si>
  <si>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</si>
  <si>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</si>
  <si>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</si>
  <si>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</si>
  <si>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</si>
  <si>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</si>
  <si>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</si>
  <si>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</si>
  <si>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</si>
  <si>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</si>
  <si>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</si>
  <si>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</si>
  <si>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</si>
  <si>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</si>
  <si>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</si>
  <si>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</si>
  <si>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</si>
  <si>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</si>
  <si>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</si>
  <si>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</si>
  <si>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</si>
  <si>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</si>
  <si>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</si>
  <si>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</si>
  <si>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</si>
  <si>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</si>
  <si>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</si>
  <si>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</si>
  <si>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</si>
  <si>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</si>
  <si>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</si>
  <si>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</si>
  <si>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</si>
  <si>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</si>
  <si>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</si>
  <si>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</si>
  <si>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</si>
  <si>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</si>
  <si>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</si>
  <si>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</si>
  <si>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</si>
  <si>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</si>
  <si>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</si>
  <si>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</si>
  <si>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</si>
  <si>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</si>
  <si>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</si>
  <si>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</si>
  <si>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</si>
  <si>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</si>
  <si>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</si>
  <si>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</si>
  <si>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</si>
  <si>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</si>
  <si>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</si>
  <si>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</si>
  <si>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</si>
  <si>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</si>
  <si>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</si>
  <si>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</si>
  <si>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</si>
  <si>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</si>
  <si>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</si>
  <si>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</si>
  <si>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</si>
  <si>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</si>
  <si>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</si>
  <si>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</si>
  <si>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</si>
  <si>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</si>
  <si>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</si>
  <si>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</si>
  <si>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</si>
  <si>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</si>
  <si>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</si>
  <si>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</si>
  <si>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</si>
  <si>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</si>
  <si>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</si>
  <si>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</si>
  <si>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</si>
  <si>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</si>
  <si>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</si>
  <si>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</si>
  <si>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</si>
  <si>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</si>
  <si>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</si>
  <si>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</si>
  <si>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</si>
  <si>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</si>
  <si>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</si>
  <si>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</si>
  <si>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</si>
  <si>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</si>
  <si>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</si>
  <si>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</si>
  <si>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</si>
  <si>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</si>
  <si>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</si>
  <si>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</si>
  <si>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</si>
  <si>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</si>
  <si>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</si>
  <si>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</si>
  <si>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</si>
  <si>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</si>
  <si>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</si>
  <si>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</si>
  <si>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</si>
  <si>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</si>
  <si>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</si>
  <si>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</si>
  <si>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</si>
  <si>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</si>
  <si>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</si>
  <si>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</si>
  <si>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</si>
  <si>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</si>
  <si>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</si>
  <si>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</si>
  <si>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</si>
  <si>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</si>
  <si>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</si>
  <si>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</si>
  <si>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</si>
  <si>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</si>
  <si>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</si>
  <si>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</si>
  <si>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</si>
  <si>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</si>
  <si>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</si>
  <si>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</si>
  <si>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</si>
  <si>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</si>
  <si>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</si>
  <si>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</si>
  <si>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</si>
  <si>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</si>
  <si>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</si>
  <si>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</si>
  <si>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</si>
  <si>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</si>
  <si>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</si>
  <si>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</si>
  <si>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</si>
  <si>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</si>
  <si>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</si>
  <si>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</si>
  <si>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</si>
  <si>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</si>
  <si>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</si>
  <si>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</si>
  <si>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</si>
  <si>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</si>
  <si>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</si>
  <si>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</si>
  <si>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</si>
  <si>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</si>
  <si>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</si>
  <si>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</si>
  <si>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</si>
  <si>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</si>
  <si>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</si>
  <si>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</si>
  <si>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</si>
  <si>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</si>
  <si>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</si>
  <si>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</si>
  <si>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</si>
  <si>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</si>
  <si>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</si>
  <si>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</si>
  <si>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</si>
  <si>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</si>
  <si>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</si>
  <si>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</si>
  <si>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</si>
  <si>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</si>
  <si>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</si>
  <si>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</si>
  <si>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</si>
  <si>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</si>
  <si>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</si>
  <si>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</si>
  <si>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</si>
  <si>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</si>
  <si>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</si>
  <si>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</si>
  <si>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</si>
  <si>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</si>
  <si>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</si>
  <si>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</si>
  <si>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</si>
  <si>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</si>
  <si>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</si>
  <si>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</si>
  <si>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</si>
  <si>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</si>
  <si>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</si>
  <si>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</si>
  <si>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</si>
  <si>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</si>
  <si>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</si>
  <si>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</si>
  <si>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</si>
  <si>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</si>
  <si>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</si>
  <si>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</si>
  <si>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</si>
  <si>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</si>
  <si>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</si>
  <si>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</si>
  <si>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</si>
  <si>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</si>
  <si>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</si>
  <si>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</si>
  <si>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</si>
  <si>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</si>
  <si>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</si>
  <si>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</si>
  <si>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</si>
  <si>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</si>
  <si>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</si>
  <si>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</si>
  <si>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</si>
  <si>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</si>
  <si>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</si>
  <si>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</si>
  <si>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</si>
  <si>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</si>
  <si>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</si>
  <si>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</si>
  <si>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</si>
  <si>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</si>
  <si>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</si>
  <si>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</si>
  <si>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</si>
  <si>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</si>
  <si>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</si>
  <si>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</si>
  <si>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</si>
  <si>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</si>
  <si>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</si>
  <si>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</si>
  <si>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</si>
  <si>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</si>
  <si>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</si>
  <si>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</si>
  <si>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</si>
  <si>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</si>
  <si>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</si>
  <si>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</si>
  <si>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</si>
  <si>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</si>
  <si>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</si>
  <si>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</si>
  <si>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</si>
  <si>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</si>
  <si>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</si>
  <si>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</si>
  <si>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</si>
  <si>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</si>
  <si>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</si>
  <si>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</si>
  <si>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</si>
  <si>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</si>
  <si>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</si>
  <si>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</si>
  <si>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</si>
  <si>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</si>
  <si>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</si>
  <si>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</si>
  <si>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</si>
  <si>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</si>
  <si>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</si>
  <si>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</si>
  <si>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</si>
  <si>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</si>
  <si>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</si>
  <si>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</si>
  <si>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</si>
  <si>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</si>
  <si>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</si>
  <si>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</si>
  <si>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</si>
  <si>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</si>
  <si>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</si>
  <si>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</si>
  <si>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</si>
  <si>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</si>
  <si>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</si>
  <si>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</si>
  <si>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</si>
  <si>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</si>
  <si>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</si>
  <si>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</si>
  <si>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</si>
  <si>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</si>
  <si>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</si>
  <si>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</si>
  <si>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</si>
  <si>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</si>
  <si>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</si>
  <si>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</si>
  <si>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</si>
  <si>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</si>
  <si>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</si>
  <si>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</si>
  <si>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</si>
  <si>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</si>
  <si>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</si>
  <si>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</si>
  <si>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</si>
  <si>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</si>
  <si>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</si>
  <si>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</si>
  <si>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</si>
  <si>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</si>
  <si>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</si>
  <si>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</si>
  <si>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</si>
  <si>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</si>
  <si>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</si>
  <si>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</si>
  <si>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</si>
  <si>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</si>
  <si>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</si>
  <si>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</si>
  <si>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</si>
  <si>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</si>
  <si>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</si>
  <si>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</si>
  <si>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</si>
  <si>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</si>
  <si>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</si>
  <si>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</si>
  <si>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</si>
  <si>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</si>
  <si>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</si>
  <si>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</si>
  <si>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</si>
  <si>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</si>
  <si>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</si>
  <si>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</si>
  <si>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</si>
  <si>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</si>
  <si>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</si>
  <si>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</si>
  <si>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</si>
  <si>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</si>
  <si>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</si>
  <si>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</si>
  <si>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</si>
  <si>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</si>
  <si>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</si>
  <si>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</si>
  <si>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</si>
  <si>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</si>
  <si>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</si>
  <si>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</si>
  <si>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</si>
  <si>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</si>
  <si>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</si>
  <si>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</si>
  <si>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</si>
  <si>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</si>
  <si>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</si>
  <si>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</si>
  <si>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</si>
  <si>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</si>
  <si>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</si>
  <si>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</si>
  <si>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</si>
  <si>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</si>
  <si>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</si>
  <si>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</si>
  <si>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</si>
  <si>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</si>
  <si>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</si>
  <si>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</si>
  <si>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</si>
  <si>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</si>
  <si>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</si>
  <si>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</si>
  <si>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</si>
  <si>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</si>
  <si>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</si>
  <si>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</si>
  <si>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</si>
  <si>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</si>
  <si>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</si>
  <si>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</si>
  <si>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</si>
  <si>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</si>
  <si>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</si>
  <si>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</si>
  <si>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</si>
  <si>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</si>
  <si>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</si>
  <si>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</si>
  <si>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</si>
  <si>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</si>
  <si>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</si>
  <si>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</si>
  <si>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</si>
  <si>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</si>
  <si>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</si>
  <si>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</si>
  <si>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</si>
  <si>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</si>
  <si>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</si>
  <si>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</si>
  <si>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</si>
  <si>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</si>
  <si>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</si>
  <si>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</si>
  <si>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</si>
  <si>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</si>
  <si>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</si>
  <si>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</si>
  <si>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</si>
  <si>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</si>
  <si>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</si>
  <si>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</si>
  <si>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</si>
  <si>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</si>
  <si>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</si>
  <si>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</si>
  <si>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</si>
  <si>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</si>
  <si>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</si>
  <si>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</si>
  <si>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</si>
  <si>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</si>
  <si>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</si>
  <si>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</si>
  <si>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</si>
  <si>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</si>
  <si>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</si>
  <si>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</si>
  <si>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</si>
  <si>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</si>
  <si>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</si>
  <si>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</si>
  <si>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</si>
  <si>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</si>
  <si>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</si>
  <si>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</si>
  <si>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</si>
  <si>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</si>
  <si>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</si>
  <si>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</si>
  <si>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</si>
  <si>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</si>
  <si>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</si>
  <si>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</si>
  <si>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</si>
  <si>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</si>
  <si>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</si>
  <si>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</si>
  <si>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</si>
  <si>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</si>
  <si>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</si>
  <si>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</si>
  <si>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</si>
  <si>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</si>
  <si>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</si>
  <si>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</si>
  <si>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</si>
  <si>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</si>
  <si>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</si>
  <si>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</si>
  <si>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</si>
  <si>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</si>
  <si>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</si>
  <si>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</si>
  <si>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</si>
  <si>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</si>
  <si>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</si>
  <si>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</si>
  <si>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</si>
  <si>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</si>
  <si>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</si>
  <si>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</si>
  <si>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</si>
  <si>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</si>
  <si>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</si>
  <si>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</si>
  <si>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</si>
  <si>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</si>
  <si>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</si>
  <si>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</si>
  <si>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</si>
  <si>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</si>
  <si>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</si>
  <si>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</si>
  <si>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</si>
  <si>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</si>
  <si>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</si>
  <si>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</si>
  <si>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</si>
  <si>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</si>
  <si>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</si>
  <si>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</si>
  <si>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</si>
  <si>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</si>
  <si>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</si>
  <si>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</si>
  <si>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</si>
  <si>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</si>
  <si>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</si>
  <si>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</si>
  <si>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</si>
  <si>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</si>
  <si>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</si>
  <si>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</si>
  <si>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</si>
  <si>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</si>
  <si>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</si>
  <si>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</si>
  <si>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</si>
  <si>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</si>
  <si>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</si>
  <si>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</si>
  <si>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</si>
  <si>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</si>
  <si>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</si>
  <si>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</si>
  <si>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</si>
  <si>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</si>
  <si>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</si>
  <si>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</si>
  <si>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</si>
  <si>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</si>
  <si>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</si>
  <si>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</si>
  <si>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</si>
  <si>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</si>
  <si>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</si>
  <si>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</si>
  <si>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</si>
  <si>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</si>
  <si>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</si>
  <si>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</si>
  <si>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</si>
  <si>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</si>
  <si>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</si>
  <si>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</si>
  <si>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</si>
  <si>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</si>
  <si>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</si>
  <si>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</si>
  <si>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</si>
  <si>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</si>
  <si>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</si>
  <si>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</si>
  <si>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</si>
  <si>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</si>
  <si>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</si>
  <si>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</si>
  <si>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</si>
  <si>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</si>
  <si>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</si>
  <si>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</si>
  <si>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</si>
  <si>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</si>
  <si>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</si>
  <si>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</si>
  <si>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</si>
  <si>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</si>
  <si>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</si>
  <si>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</si>
  <si>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</si>
  <si>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</si>
  <si>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</si>
  <si>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</si>
  <si>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</si>
  <si>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</si>
  <si>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</si>
  <si>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</si>
  <si>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</si>
  <si>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</si>
  <si>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</si>
  <si>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</si>
  <si>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</si>
  <si>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</si>
  <si>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</si>
  <si>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</si>
  <si>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</si>
  <si>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</si>
  <si>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</si>
  <si>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</si>
  <si>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</si>
  <si>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</si>
  <si>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</si>
  <si>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</si>
  <si>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</si>
  <si>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</si>
  <si>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</si>
  <si>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</si>
  <si>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</si>
  <si>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</si>
  <si>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</si>
  <si>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</si>
  <si>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</si>
  <si>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</si>
  <si>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</si>
  <si>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</si>
  <si>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</si>
  <si>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</si>
  <si>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</si>
  <si>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</si>
  <si>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</si>
  <si>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</si>
  <si>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</si>
  <si>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</si>
  <si>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</si>
  <si>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</si>
  <si>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</si>
  <si>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</si>
  <si>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</si>
  <si>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</si>
  <si>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</si>
  <si>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</si>
  <si>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</si>
  <si>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</si>
  <si>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</si>
  <si>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</si>
  <si>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</si>
  <si>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</si>
  <si>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</si>
  <si>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</si>
  <si>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</si>
  <si>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</si>
  <si>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</si>
  <si>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</si>
  <si>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</si>
  <si>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</si>
  <si>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</si>
  <si>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</si>
  <si>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</si>
  <si>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</si>
  <si>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</si>
  <si>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</si>
  <si>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</si>
  <si>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</si>
  <si>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</si>
  <si>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</si>
  <si>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</si>
  <si>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</si>
  <si>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</si>
  <si>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</si>
  <si>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</si>
  <si>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</si>
  <si>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</si>
  <si>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</si>
  <si>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</si>
  <si>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</si>
  <si>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</si>
  <si>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</si>
  <si>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</si>
  <si>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</si>
  <si>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</si>
  <si>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</si>
  <si>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</si>
  <si>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</si>
  <si>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</si>
  <si>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</si>
  <si>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</si>
  <si>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</si>
  <si>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</si>
  <si>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</si>
  <si>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</si>
  <si>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</si>
  <si>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</si>
  <si>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</si>
  <si>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</si>
  <si>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</si>
  <si>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</si>
  <si>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</si>
  <si>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</si>
  <si>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</si>
  <si>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</si>
  <si>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</si>
  <si>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</si>
  <si>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</si>
  <si>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</si>
  <si>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</si>
  <si>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</si>
  <si>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</si>
  <si>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</si>
  <si>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</si>
  <si>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</si>
  <si>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</si>
  <si>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</si>
  <si>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</si>
  <si>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</si>
  <si>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</si>
  <si>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</si>
  <si>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</si>
  <si>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</si>
  <si>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</si>
  <si>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</si>
  <si>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</si>
  <si>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</si>
  <si>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</si>
  <si>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</si>
  <si>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</si>
  <si>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</si>
  <si>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</si>
  <si>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</si>
  <si>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</si>
  <si>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</si>
  <si>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</si>
  <si>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</si>
  <si>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</si>
  <si>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</si>
  <si>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</si>
  <si>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</si>
  <si>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</si>
  <si>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</si>
  <si>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</si>
  <si>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</si>
  <si>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</si>
  <si>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</si>
  <si>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</si>
  <si>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</si>
  <si>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</si>
  <si>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</si>
  <si>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</si>
  <si>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</si>
  <si>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</si>
  <si>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</si>
  <si>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</si>
  <si>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</si>
  <si>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</si>
  <si>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</si>
  <si>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</si>
  <si>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</si>
  <si>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</si>
  <si>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</si>
  <si>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</si>
  <si>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</si>
  <si>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</si>
  <si>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</si>
  <si>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</si>
  <si>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</si>
  <si>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</si>
  <si>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</si>
  <si>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</si>
  <si>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</si>
  <si>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</si>
  <si>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</si>
  <si>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</si>
  <si>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</si>
  <si>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</si>
  <si>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</si>
  <si>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</si>
  <si>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</si>
  <si>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</si>
  <si>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</si>
  <si>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</si>
  <si>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</si>
  <si>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</si>
  <si>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</si>
  <si>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</si>
  <si>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</si>
  <si>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</si>
  <si>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</si>
  <si>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</si>
  <si>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</si>
  <si>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</si>
  <si>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</si>
  <si>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</si>
  <si>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</si>
  <si>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</si>
  <si>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</si>
  <si>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</si>
  <si>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</si>
  <si>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</si>
  <si>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</si>
  <si>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</si>
  <si>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</si>
  <si>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</si>
  <si>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</si>
  <si>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</si>
  <si>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</si>
  <si>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</si>
  <si>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</si>
  <si>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</si>
  <si>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</si>
  <si>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</si>
  <si>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</si>
  <si>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</si>
  <si>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</si>
  <si>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</si>
  <si>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</si>
  <si>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</si>
  <si>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</si>
  <si>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</si>
  <si>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</si>
  <si>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</si>
  <si>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</si>
  <si>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</si>
  <si>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</si>
  <si>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</si>
  <si>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</si>
  <si>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</si>
  <si>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</si>
  <si>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</si>
  <si>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</si>
  <si>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</si>
  <si>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</si>
  <si>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</si>
  <si>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</si>
  <si>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</si>
  <si>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</si>
  <si>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</si>
  <si>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</si>
  <si>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</si>
  <si>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</si>
  <si>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</si>
  <si>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</si>
  <si>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</si>
  <si>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</si>
  <si>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</si>
  <si>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</si>
  <si>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</si>
  <si>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</si>
  <si>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</si>
  <si>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</si>
  <si>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</si>
  <si>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</si>
  <si>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</si>
  <si>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</si>
  <si>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</si>
  <si>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</si>
  <si>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</si>
  <si>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</si>
  <si>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</si>
  <si>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</si>
  <si>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</si>
  <si>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</si>
  <si>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</si>
  <si>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</si>
  <si>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</si>
  <si>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</si>
  <si>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</si>
  <si>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</si>
  <si>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</si>
  <si>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</si>
  <si>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</si>
  <si>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</si>
  <si>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</si>
  <si>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</si>
  <si>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</si>
  <si>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</si>
  <si>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</si>
  <si>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</si>
  <si>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</si>
  <si>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</si>
  <si>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</si>
  <si>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</si>
  <si>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</si>
  <si>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</si>
  <si>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</si>
  <si>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</si>
  <si>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</si>
  <si>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</si>
  <si>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</si>
  <si>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</si>
  <si>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</si>
  <si>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</si>
  <si>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</si>
  <si>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</si>
  <si>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</si>
  <si>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</si>
  <si>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</si>
  <si>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</si>
  <si>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</si>
  <si>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</si>
  <si>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</si>
  <si>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</si>
  <si>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</si>
  <si>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</si>
  <si>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</si>
  <si>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</si>
  <si>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</si>
  <si>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</si>
  <si>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</si>
  <si>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</si>
  <si>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</si>
  <si>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</si>
  <si>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</si>
  <si>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</si>
  <si>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</si>
  <si>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</si>
  <si>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</si>
  <si>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</si>
  <si>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</si>
  <si>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</si>
  <si>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</si>
  <si>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</si>
  <si>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</si>
  <si>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</si>
  <si>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</si>
  <si>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</si>
  <si>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</si>
  <si>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</si>
  <si>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</si>
  <si>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</si>
  <si>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</si>
  <si>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</si>
  <si>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</si>
  <si>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</si>
  <si>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</si>
  <si>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</si>
  <si>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</si>
  <si>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</si>
  <si>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</si>
  <si>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</si>
  <si>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</si>
  <si>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</si>
  <si>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</si>
  <si>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</si>
  <si>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</si>
  <si>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</si>
  <si>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</si>
  <si>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</si>
  <si>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</si>
  <si>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</si>
  <si>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</si>
  <si>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</si>
  <si>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</si>
  <si>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</si>
  <si>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</si>
  <si>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</si>
  <si>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</si>
  <si>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</si>
  <si>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</si>
  <si>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</si>
  <si>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</si>
  <si>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</si>
  <si>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</si>
  <si>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</si>
  <si>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</si>
  <si>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</si>
  <si>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</si>
  <si>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</si>
  <si>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</si>
  <si>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</si>
  <si>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</si>
  <si>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</si>
  <si>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</si>
  <si>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</si>
  <si>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</si>
  <si>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</si>
  <si>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</si>
  <si>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</si>
  <si>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</si>
  <si>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</si>
  <si>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</si>
  <si>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</si>
  <si>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</si>
  <si>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</si>
  <si>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</si>
  <si>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</si>
  <si>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</si>
  <si>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</si>
  <si>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</si>
  <si>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</si>
  <si>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</si>
  <si>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</si>
  <si>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</si>
  <si>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</si>
  <si>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</si>
  <si>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</si>
  <si>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</si>
  <si>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</si>
  <si>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</si>
  <si>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</si>
  <si>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</si>
  <si>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</si>
  <si>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</si>
  <si>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</si>
  <si>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</si>
  <si>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</si>
  <si>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</si>
  <si>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</si>
  <si>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</si>
  <si>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</si>
  <si>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</si>
  <si>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</si>
  <si>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</si>
  <si>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</si>
  <si>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</si>
  <si>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</si>
  <si>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</si>
  <si>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</si>
  <si>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</si>
  <si>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</si>
  <si>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</si>
  <si>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</si>
  <si>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</si>
  <si>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</si>
  <si>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</si>
  <si>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</si>
  <si>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</si>
  <si>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</si>
  <si>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</si>
  <si>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</si>
  <si>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</si>
  <si>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</si>
  <si>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</si>
  <si>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</si>
  <si>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</si>
  <si>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</si>
  <si>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</si>
  <si>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</si>
  <si>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</si>
  <si>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</si>
  <si>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</si>
  <si>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</si>
  <si>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</si>
  <si>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</si>
  <si>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</si>
  <si>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</si>
  <si>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</si>
  <si>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</si>
  <si>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</si>
  <si>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</si>
  <si>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</si>
  <si>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</si>
  <si>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</si>
  <si>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</si>
  <si>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</si>
  <si>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</si>
  <si>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</si>
  <si>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</si>
  <si>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</si>
  <si>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</si>
  <si>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</si>
  <si>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</si>
  <si>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</si>
  <si>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</si>
  <si>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</si>
  <si>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</si>
  <si>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</si>
  <si>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</si>
  <si>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</si>
  <si>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</si>
  <si>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</si>
  <si>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</si>
  <si>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</si>
  <si>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</si>
  <si>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</si>
  <si>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</si>
  <si>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</si>
  <si>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</si>
  <si>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</si>
  <si>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</si>
  <si>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</si>
  <si>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</si>
  <si>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</si>
  <si>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</si>
  <si>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</si>
  <si>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</si>
  <si>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</si>
  <si>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</si>
  <si>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</si>
  <si>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</si>
  <si>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</si>
  <si>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</si>
  <si>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</si>
  <si>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</si>
  <si>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</si>
  <si>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</si>
  <si>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</si>
  <si>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</si>
  <si>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</si>
  <si>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</si>
  <si>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</si>
  <si>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</si>
  <si>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</si>
  <si>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</si>
  <si>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</si>
  <si>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</si>
  <si>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</si>
  <si>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</si>
  <si>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</si>
  <si>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</si>
  <si>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</si>
  <si>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</si>
  <si>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</si>
  <si>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</si>
  <si>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</si>
  <si>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</si>
  <si>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</si>
  <si>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</si>
  <si>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</si>
  <si>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</si>
  <si>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</si>
  <si>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</si>
  <si>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</si>
  <si>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</si>
  <si>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</si>
  <si>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</si>
  <si>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</si>
  <si>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</si>
  <si>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</si>
  <si>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</si>
  <si>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</si>
  <si>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</si>
  <si>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</si>
  <si>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</si>
  <si>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</si>
  <si>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</si>
  <si>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</si>
  <si>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</si>
  <si>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</si>
  <si>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</si>
  <si>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</si>
  <si>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</si>
  <si>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</si>
  <si>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</si>
  <si>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</si>
  <si>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</si>
  <si>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</si>
  <si>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</si>
  <si>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</si>
  <si>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</si>
  <si>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</si>
  <si>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</si>
  <si>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</si>
  <si>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</si>
  <si>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</si>
  <si>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</si>
  <si>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</si>
  <si>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</si>
  <si>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</si>
  <si>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</si>
  <si>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</si>
  <si>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</si>
  <si>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</si>
  <si>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</si>
  <si>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</si>
  <si>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</si>
  <si>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</si>
  <si>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</si>
  <si>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</si>
  <si>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</si>
  <si>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</si>
  <si>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</si>
  <si>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</si>
  <si>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</si>
  <si>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</si>
  <si>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</si>
  <si>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</si>
  <si>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</si>
  <si>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</si>
  <si>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</si>
  <si>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</si>
  <si>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</si>
  <si>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</si>
  <si>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</si>
  <si>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</si>
  <si>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</si>
  <si>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</si>
  <si>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</si>
  <si>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</si>
  <si>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</si>
  <si>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</si>
  <si>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</si>
  <si>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</si>
  <si>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</si>
  <si>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</si>
  <si>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</si>
  <si>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</si>
  <si>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</si>
  <si>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</si>
  <si>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</si>
  <si>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</si>
  <si>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</si>
  <si>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</si>
  <si>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</si>
  <si>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</si>
  <si>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</si>
  <si>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</si>
  <si>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</si>
  <si>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</si>
  <si>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</si>
  <si>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</si>
  <si>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</si>
  <si>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</si>
  <si>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</si>
  <si>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</si>
  <si>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</si>
  <si>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</si>
  <si>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</si>
  <si>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</si>
  <si>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</si>
  <si>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</si>
  <si>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</si>
  <si>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</si>
  <si>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</si>
  <si>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</si>
  <si>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</si>
  <si>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</si>
  <si>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</si>
  <si>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</si>
  <si>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</si>
  <si>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</si>
  <si>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</si>
  <si>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</si>
  <si>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</si>
  <si>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</si>
  <si>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</si>
  <si>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</si>
  <si>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</si>
  <si>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</si>
  <si>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</si>
  <si>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</si>
  <si>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</si>
  <si>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</si>
  <si>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</si>
  <si>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</si>
  <si>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</si>
  <si>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</si>
  <si>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</si>
  <si>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</si>
  <si>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</si>
  <si>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</si>
  <si>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</si>
  <si>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</si>
  <si>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</si>
  <si>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</si>
  <si>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</si>
  <si>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</si>
  <si>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</si>
  <si>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</si>
  <si>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</si>
  <si>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</si>
  <si>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</si>
  <si>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</si>
  <si>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</si>
  <si>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</si>
  <si>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</si>
  <si>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</si>
  <si>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</si>
  <si>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</si>
  <si>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</si>
  <si>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</si>
  <si>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</si>
  <si>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</si>
  <si>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</si>
  <si>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</si>
  <si>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</si>
  <si>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</si>
  <si>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</si>
  <si>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</si>
  <si>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</si>
  <si>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</si>
  <si>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</si>
  <si>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</si>
  <si>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</si>
  <si>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</si>
  <si>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</si>
  <si>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</si>
  <si>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</si>
  <si>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</si>
  <si>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</si>
  <si>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</si>
  <si>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</si>
  <si>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</si>
  <si>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</si>
  <si>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</si>
  <si>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</si>
  <si>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</si>
  <si>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</si>
  <si>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</si>
  <si>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</si>
  <si>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</si>
  <si>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</si>
  <si>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</si>
  <si>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</si>
  <si>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</si>
  <si>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</si>
  <si>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</si>
  <si>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</si>
  <si>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</si>
  <si>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</si>
  <si>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</si>
  <si>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</si>
  <si>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</si>
  <si>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</si>
  <si>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</si>
  <si>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</si>
  <si>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</si>
  <si>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</si>
  <si>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</si>
  <si>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</si>
  <si>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</si>
  <si>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</si>
  <si>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</si>
  <si>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</si>
  <si>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</si>
  <si>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</si>
  <si>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</si>
  <si>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</si>
  <si>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</si>
  <si>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</si>
  <si>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</si>
  <si>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</si>
  <si>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</si>
  <si>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</si>
  <si>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</si>
  <si>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</si>
  <si>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</si>
  <si>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</si>
  <si>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</si>
  <si>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</si>
  <si>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</si>
  <si>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</si>
  <si>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</si>
  <si>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</si>
  <si>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</si>
  <si>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</si>
  <si>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</si>
  <si>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</si>
  <si>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</si>
  <si>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</si>
  <si>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PCM-20251116-00000729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</si>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</sst>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4" sqref="A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314.44538194444613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0.31064814815181307</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2.8761574074451346E-2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9.1435185458976775E-4</v>
      </c>
      <c r="H5" s="119">
        <v>45977.387337962966</v>
      </c>
      <c r="I5" s="118" t="str">
        <f>IFERROR(VLOOKUP(D5,DB!A:F,6,0),"")</f>
        <v>SCECO</v>
      </c>
      <c r="J5" s="118" t="str">
        <f>IFERROR(VLOOKUP(D5,DB!A:G,7,0),"")</f>
        <v>Dead</v>
      </c>
      <c r="K5" s="121"/>
      <c r="L5" s="122" t="str">
        <f>IFERROR(VLOOKUP(D5,DB!A:I,9,0),"")</f>
        <v>Latis</v>
      </c>
    </row>
    <row r="6" spans="1:15" ht="15" customHeight="1">
      <c r="A6" s="149"/>
      <c r="B6" s="150" t="str">
        <f>IFERROR(VLOOKUP(D6,DB!A:K,11,0),"")</f>
        <v/>
      </c>
      <c r="C6" s="150"/>
      <c r="D6" s="150"/>
      <c r="E6" s="151"/>
      <c r="F6" s="148"/>
      <c r="G6" s="152">
        <f ca="1">IFERROR(NOW()-F6,"")</f>
        <v>45977.393807870372</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45977.393807870372</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45977.393807870372</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45977.393807870372</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45977.393807870372</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45977.393807870372</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45977.393807870372</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45977.393807870372</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45977.393807870372</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45977.393807870372</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45977.393807870372</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45977.393807870372</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45977.393807870372</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45977.393807870372</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45977.393807870372</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45977.393807870372</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45977.393807870372</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45977.393807870372</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45977.393807870372</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45977.393807870372</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45977.393807870372</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45977.393807870372</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45977.393807870372</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45977.393807870372</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45977.393807870372</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45977.393807870372</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45977.393807870372</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45977.393807870372</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45977.393807870372</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45977.393807870372</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45977.393807870372</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45977.393807870372</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45977.393807870372</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45977.393807870372</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45977.393807870372</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45977.393807870372</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45977.393807870372</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45977.393807870372</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45977.393807870372</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45977.393807870372</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45977.393807870372</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45977.393807870372</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45977.393807870372</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45977.393807870372</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45977.393807870372</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45977.393807870372</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45977.393807870372</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45977.393807870372</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45977.393807870372</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45977.393807870372</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45977.393807870372</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45977.393807870372</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45977.393807870372</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45977.393807870372</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45977.393807870372</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45977.393807870372</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45977.393807870372</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45977.393807870372</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45977.393807870372</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45977.393807870372</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45977.393807870372</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45977.393807870372</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45977.393807870372</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45977.393807870372</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45977.393807870372</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45977.393807870372</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45977.393807870372</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45977.393807870372</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45977.393807870372</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45977.393807870372</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45977.393807870372</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45977.393807870372</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45977.393807870372</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45977.393807870372</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45977.393807870372</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45977.393807870372</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45977.393807870372</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45977.393807870372</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45977.393807870372</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45977.393807870372</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043D013D-9D66-493E-9BAE-D8FF9862D18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157" customFormat="1" ht="31.5" customHeight="1">
      <c r="A2" s="61" t="s">
        <v>39105</v>
      </c>
      <c r="B2" s="61" t="s">
        <v>27</v>
      </c>
      <c r="C2" s="61">
        <v>1</v>
      </c>
      <c r="D2" s="61" t="s">
        <v>19542</v>
      </c>
      <c r="E2" s="85" t="s">
        <v>39024</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 ca="1" si="0">IFERROR(NOW()-F3,"-")</f>
        <v>152.39396990741079</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39110</v>
      </c>
      <c r="B4" s="18" t="str">
        <f>IFERROR(VLOOKUP(D4,DB!A:K,11,0),"")</f>
        <v>R2</v>
      </c>
      <c r="C4" s="18">
        <v>1</v>
      </c>
      <c r="D4" s="18" t="s">
        <v>39111</v>
      </c>
      <c r="E4" s="103" t="s">
        <v>39021</v>
      </c>
      <c r="F4" s="155">
        <v>45976.436342592591</v>
      </c>
      <c r="G4" s="105">
        <f ca="1">IFERROR(NOW()-F4,"-")</f>
        <v>0.95746527778101154</v>
      </c>
      <c r="H4" s="104">
        <v>45976.440057870372</v>
      </c>
      <c r="I4" s="18" t="str">
        <f>IFERROR(VLOOKUP(D4,DB!A:F,6,0),"")</f>
        <v>SCECO</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39113</v>
      </c>
      <c r="B5" s="18" t="str">
        <f>IFERROR(VLOOKUP(D5,DB!A:K,11,0),"")</f>
        <v>R2</v>
      </c>
      <c r="C5" s="18">
        <v>4</v>
      </c>
      <c r="D5" s="18" t="s">
        <v>19048</v>
      </c>
      <c r="E5" s="103" t="s">
        <v>39021</v>
      </c>
      <c r="F5" s="104">
        <v>45976.932523148149</v>
      </c>
      <c r="G5" s="105">
        <f ca="1">IFERROR(NOW()-F5,"-")</f>
        <v>0.46128472222335404</v>
      </c>
      <c r="H5" s="155">
        <v>45976.920451388891</v>
      </c>
      <c r="I5" s="18" t="str">
        <f>IFERROR(VLOOKUP(D5,DB!A:F,6,0),"")</f>
        <v>SCECO</v>
      </c>
      <c r="J5" s="18" t="str">
        <f>IFERROR(VLOOKUP(D5,DB!A:G,7,0),"")</f>
        <v>Dead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39115</v>
      </c>
      <c r="B6" s="18" t="str">
        <f>IFERROR(VLOOKUP(D6,DB!A:K,11,0),"")</f>
        <v>R2</v>
      </c>
      <c r="C6" s="18">
        <v>1</v>
      </c>
      <c r="D6" s="18" t="s">
        <v>25661</v>
      </c>
      <c r="E6" s="103" t="s">
        <v>39021</v>
      </c>
      <c r="F6" s="104">
        <v>45977.018923611111</v>
      </c>
      <c r="G6" s="105">
        <f ca="1">IFERROR(NOW()-F6,"-")</f>
        <v>0.37488425926130731</v>
      </c>
      <c r="H6" s="104">
        <v>45977.014143518521</v>
      </c>
      <c r="I6" s="18" t="str">
        <f>IFERROR(VLOOKUP(D6,DB!A:F,6,0),"")</f>
        <v>Generator-SG</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3</v>
      </c>
      <c r="D7" s="18" t="s">
        <v>25436</v>
      </c>
      <c r="E7" s="103" t="s">
        <v>39021</v>
      </c>
      <c r="F7" s="104"/>
      <c r="G7" s="105">
        <f ca="1">IFERROR(NOW()-F7,"-")</f>
        <v>45977.393807870372</v>
      </c>
      <c r="H7" s="155"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39120</v>
      </c>
      <c r="B8" s="18" t="str">
        <f>IFERROR(VLOOKUP(D8,DB!A:K,11,0),"")</f>
        <v>R2</v>
      </c>
      <c r="C8" s="18">
        <v>2</v>
      </c>
      <c r="D8" s="18" t="s">
        <v>23915</v>
      </c>
      <c r="E8" s="103" t="s">
        <v>39021</v>
      </c>
      <c r="F8" s="104">
        <v>45977.356886574074</v>
      </c>
      <c r="G8" s="105">
        <f ca="1">IFERROR(NOW()-F8,"-")</f>
        <v>3.6921296297805384E-2</v>
      </c>
      <c r="H8" s="104">
        <v>45977.35</v>
      </c>
      <c r="I8" s="18" t="str">
        <f>IFERROR(VLOOKUP(D8,DB!A:F,6,0),"")</f>
        <v>SCECO</v>
      </c>
      <c r="J8" s="18" t="str">
        <f>IFERROR(VLOOKUP(D8,DB!A:G,7,0),"")</f>
        <v>Dead</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45977.393807870372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45977.393807870372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45977.393807870372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45977.393807870372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45977.393807870372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45977.393807870372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45977.393807870372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45977.393807870372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45977.393807870372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45977.393807870372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45977.393807870372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45977.393807870372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45977.393807870372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45977.393807870372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6"/>
      <c r="B23" s="127" t="str">
        <f>IFERROR(VLOOKUP(D23,DB!A:K,11,0),"")</f>
        <v/>
      </c>
      <c r="C23" s="127"/>
      <c r="D23" s="127"/>
      <c r="E23" s="128"/>
      <c r="F23" s="129"/>
      <c r="G23" s="130">
        <f ca="1">IFERROR(NOW()-F23,"-")</f>
        <v>45977.393807870372</v>
      </c>
      <c r="H23" s="129"/>
      <c r="I23" s="127" t="str">
        <f>IFERROR(VLOOKUP(D23,DB!A:F,6,0),"")</f>
        <v/>
      </c>
      <c r="J23" s="127" t="str">
        <f>IFERROR(VLOOKUP(D23,DB!A:G,7,0),"")</f>
        <v/>
      </c>
      <c r="K23" s="131"/>
      <c r="L23" s="127" t="str">
        <f>IFERROR(VLOOKUP(D23,DB!A:I,9,0),"")</f>
        <v/>
      </c>
      <c r="M23" s="127"/>
      <c r="N23" s="127"/>
      <c r="O23" s="127"/>
      <c r="P23" s="127"/>
      <c r="Q23" s="127"/>
      <c r="R23" s="127"/>
      <c r="S23" s="127"/>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c r="BU23" s="127"/>
      <c r="BV23" s="127"/>
      <c r="BW23" s="127"/>
      <c r="BX23" s="127"/>
      <c r="BY23" s="127"/>
      <c r="BZ23" s="127"/>
      <c r="CA23" s="127"/>
      <c r="CB23" s="127"/>
      <c r="CC23" s="127"/>
      <c r="CD23" s="127"/>
      <c r="CE23" s="127"/>
      <c r="CF23" s="127"/>
      <c r="CG23" s="127"/>
      <c r="CH23" s="127"/>
      <c r="CI23" s="127"/>
      <c r="CJ23" s="132"/>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45977.393807870372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45977.393807870372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45977.393807870372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45977.393807870372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45977.393807870372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45977.393807870372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45977.393807870372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45977.393807870372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45977.393807870372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45977.393807870372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45977.393807870372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45977.393807870372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45977.393807870372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45977.393807870372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45977.393807870372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45977.393807870372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45977.393807870372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45977.393807870372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45977.393807870372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45977.393807870372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45977.393807870372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45977.393807870372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45977.393807870372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45977.393807870372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45977.393807870372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45977.393807870372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45977.393807870372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45977.393807870372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45977.393807870372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45977.393807870372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45977.393807870372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45977.393807870372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45977.393807870372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45977.393807870372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45977.393807870372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45977.393807870372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45977.393807870372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45977.393807870372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45977.393807870372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45977.393807870372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45977.393807870372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45977.393807870372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45977.393807870372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45977.393807870372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45977.393807870372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45977.393807870372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45977.393807870372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45977.393807870372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45977.393807870372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45977.393807870372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45977.393807870372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45977.393807870372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45977.393807870372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45977.393807870372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45977.393807870372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45977.393807870372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45977.393807870372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45977.393807870372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45977.393807870372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45977.393807870372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45977.393807870372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45977.393807870372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45977.393807870372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45977.393807870372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45977.393807870372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45977.393807870372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45977.393807870372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45977.393807870372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45977.393807870372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45977.393807870372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45977.393807870372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45977.393807870372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45977.393807870372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45977.393807870372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45977.393807870372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45977.393807870372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45977.393807870372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45977.393807870372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45977.393807870372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45977.393807870372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45977.393807870372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45977.393807870372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45977.393807870372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45977.393807870372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45977.393807870372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45977.393807870372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45977.393807870372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45977.393807870372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45977.393807870372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45977.393807870372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45977.393807870372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45977.393807870372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45977.393807870372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45977.393807870372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45977.393807870372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45977.393807870372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45977.393807870372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45977.393807870372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45977.393807870372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45977.393807870372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45977.393807870372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45977.393807870372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45977.393807870372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45977.393807870372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45977.393807870372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45977.393807870372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45977.393807870372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45977.393807870372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45977.393807870372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45977.393807870372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45977.393807870372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45977.393807870372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45977.393807870372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45977.393807870372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45977.393807870372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45977.393807870372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45977.393807870372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45977.393807870372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45977.393807870372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45977.393807870372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45977.393807870372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45977.393807870372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45977.393807870372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45977.393807870372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45977.393807870372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45977.393807870372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45977.393807870372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45977.393807870372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45977.393807870372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45977.393807870372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45977.393807870372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45977.393807870372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45977.393807870372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45977.393807870372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45977.393807870372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45977.393807870372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45977.393807870372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45977.393807870372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45977.393807870372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45977.393807870372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45977.393807870372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45977.393807870372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45977.393807870372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45977.393807870372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45977.393807870372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45977.393807870372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45977.393807870372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45977.393807870372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45977.393807870372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45977.393807870372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45977.393807870372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45977.393807870372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45977.393807870372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45977.393807870372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45977.393807870372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45977.393807870372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45977.393807870372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45977.393807870372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45977.393807870372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45977.393807870372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45977.393807870372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45977.393807870372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45977.393807870372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45977.393807870372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45977.393807870372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45977.393807870372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45977.393807870372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45977.393807870372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45977.393807870372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45977.393807870372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45977.393807870372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45977.393807870372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45977.393807870372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45977.393807870372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45977.393807870372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45977.393807870372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45977.393807870372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45977.393807870372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45977.393807870372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45977.393807870372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45977.393807870372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45977.393807870372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45977.393807870372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45977.393807870372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45977.393807870372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45977.393807870372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45977.393807870372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45977.393807870372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45977.393807870372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45977.393807870372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45977.393807870372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45977.393807870372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45977.393807870372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45977.393807870372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45977.393807870372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45977.393807870372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45977.393807870372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45977.393807870372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45977.393807870372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45977.393807870372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45977.393807870372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45977.393807870372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45977.393807870372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45977.393807870372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45977.393807870372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45977.393807870372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45977.393807870372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45977.393807870372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45977.393807870372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45977.393807870372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45977.393807870372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45977.393807870372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45977.393807870372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45977.393807870372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45977.393807870372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45977.393807870372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45977.393807870372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45977.393807870372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45977.393807870372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45977.393807870372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45977.393807870372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45977.393807870372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45977.393807870372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45977.393807870372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45977.393807870372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45977.393807870372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45977.393807870372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45977.393807870372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45977.393807870372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45977.393807870372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45977.393807870372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45977.393807870372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45977.393807870372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45977.393807870372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45977.393807870372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45977.393807870372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45977.393807870372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45977.393807870372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45977.393807870372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45977.393807870372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45977.393807870372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45977.393807870372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45977.393807870372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45977.393807870372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45977.393807870372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45977.393807870372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45977.393807870372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45977.393807870372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45977.393807870372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45977.393807870372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45977.393807870372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45977.393807870372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45977.393807870372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45977.393807870372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45977.393807870372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45977.393807870372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45977.393807870372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45977.393807870372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45977.393807870372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45977.393807870372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45977.393807870372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45977.393807870372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45977.393807870372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45977.393807870372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45977.393807870372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45977.393807870372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45977.393807870372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45977.393807870372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45977.393807870372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45977.393807870372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45977.393807870372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45977.393807870372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45977.393807870372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45977.393807870372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45977.393807870372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45977.393807870372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45977.393807870372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45977.393807870372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45977.393807870372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45977.393807870372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45977.393807870372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45977.393807870372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45977.393807870372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45977.393807870372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45977.393807870372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45977.393807870372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45977.393807870372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45977.393807870372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45977.393807870372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45977.393807870372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45977.393807870372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45977.393807870372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45977.393807870372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45977.393807870372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45977.393807870372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45977.393807870372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45977.393807870372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45977.393807870372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45977.393807870372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45977.393807870372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45977.393807870372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45977.393807870372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45977.393807870372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45977.393807870372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45977.393807870372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45977.393807870372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45977.393807870372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45977.393807870372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45977.393807870372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45977.393807870372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45977.393807870372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45977.393807870372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45977.393807870372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45977.393807870372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45977.393807870372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45977.393807870372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45977.393807870372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45977.393807870372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45977.393807870372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45977.393807870372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45977.393807870372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45977.393807870372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45977.393807870372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45977.393807870372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45977.393807870372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45977.393807870372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45977.393807870372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45977.393807870372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45977.393807870372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45977.393807870372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45977.393807870372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45977.393807870372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45977.393807870372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45977.393807870372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45977.393807870372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45977.393807870372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45977.393807870372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45977.393807870372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45977.393807870372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45977.393807870372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45977.393807870372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45977.393807870372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45977.393807870372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45977.393807870372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45977.393807870372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45977.393807870372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45977.393807870372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45977.393807870372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45977.393807870372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45977.393807870372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45977.393807870372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45977.393807870372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45977.393807870372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45977.393807870372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45977.393807870372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45977.393807870372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45977.393807870372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45977.393807870372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45977.393807870372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45977.393807870372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45977.393807870372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45977.393807870372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45977.393807870372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45977.393807870372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45977.393807870372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45977.393807870372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45977.393807870372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45977.393807870372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45977.393807870372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45977.393807870372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45977.393807870372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45977.393807870372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45977.393807870372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45977.393807870372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45977.393807870372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45977.393807870372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45977.393807870372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45977.393807870372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45977.393807870372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45977.393807870372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45977.393807870372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45977.393807870372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45977.393807870372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45977.393807870372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45977.393807870372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45977.393807870372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45977.393807870372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45977.393807870372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45977.393807870372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45977.393807870372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45977.393807870372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45977.393807870372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45977.393807870372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45977.393807870372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45977.393807870372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45977.393807870372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45977.393807870372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45977.393807870372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45977.393807870372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45977.393807870372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45977.393807870372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45977.393807870372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45977.393807870372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45977.393807870372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45977.393807870372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45977.393807870372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45977.393807870372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45977.393807870372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45977.393807870372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45977.393807870372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45977.393807870372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45977.393807870372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45977.393807870372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45977.393807870372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45977.393807870372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45977.393807870372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45977.393807870372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45977.393807870372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45977.393807870372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45977.393807870372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45977.393807870372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45977.393807870372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45977.393807870372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45977.393807870372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45977.393807870372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45977.393807870372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45977.393807870372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45977.393807870372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45977.393807870372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45977.393807870372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45977.393807870372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45977.393807870372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45977.393807870372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45977.393807870372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45977.393807870372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45977.393807870372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45977.393807870372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45977.393807870372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45977.393807870372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45977.393807870372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45977.393807870372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45977.393807870372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45977.393807870372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45977.393807870372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45977.393807870372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45977.393807870372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45977.393807870372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45977.393807870372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45977.393807870372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45977.393807870372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45977.393807870372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45977.393807870372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45977.393807870372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45977.393807870372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45977.393807870372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45977.393807870372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45977.393807870372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45977.393807870372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45977.393807870372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45977.393807870372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45977.393807870372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45977.393807870372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45977.393807870372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45977.393807870372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45977.393807870372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45977.393807870372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45977.393807870372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45977.393807870372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45977.393807870372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45977.393807870372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45977.393807870372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45977.393807870372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45977.393807870372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45977.393807870372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45977.393807870372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45977.393807870372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45977.393807870372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45977.393807870372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45977.393807870372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45977.393807870372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45977.393807870372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45977.393807870372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45977.393807870372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45977.393807870372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45977.393807870372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45977.393807870372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45977.393807870372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45977.393807870372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45977.393807870372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45977.393807870372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45977.393807870372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45977.393807870372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45977.393807870372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45977.393807870372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45977.393807870372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45977.393807870372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45977.393807870372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45977.393807870372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45977.393807870372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45977.393807870372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45977.393807870372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45977.393807870372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45977.393807870372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45977.393807870372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45977.393807870372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45977.393807870372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45977.393807870372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45977.393807870372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45977.393807870372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45977.393807870372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45977.393807870372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45977.393807870372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45977.393807870372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45977.393807870372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45977.393807870372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45977.393807870372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45977.393807870372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45977.393807870372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45977.393807870372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45977.393807870372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45977.393807870372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45977.393807870372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45977.393807870372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45977.393807870372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45977.393807870372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45977.393807870372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45977.393807870372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45977.393807870372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45977.393807870372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45977.393807870372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45977.393807870372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45977.393807870372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45977.393807870372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45977.393807870372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45977.393807870372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45977.393807870372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45977.393807870372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45977.393807870372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45977.393807870372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45977.393807870372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45977.393807870372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45977.393807870372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45977.393807870372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45977.393807870372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45977.393807870372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45977.393807870372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45977.393807870372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45977.393807870372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45977.393807870372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45977.393807870372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45977.393807870372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45977.393807870372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45977.393807870372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45977.393807870372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45977.393807870372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45977.393807870372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45977.393807870372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45977.393807870372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45977.393807870372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45977.393807870372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45977.393807870372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45977.393807870372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45977.393807870372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45977.393807870372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45977.393807870372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45977.393807870372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45977.393807870372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45977.393807870372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45977.393807870372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45977.393807870372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45977.393807870372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45977.393807870372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45977.393807870372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45977.393807870372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45977.393807870372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45977.393807870372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45977.393807870372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45977.393807870372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45977.393807870372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45977.393807870372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45977.393807870372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45977.393807870372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45977.393807870372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45977.393807870372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45977.393807870372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45977.393807870372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45977.393807870372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45977.393807870372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45977.393807870372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45977.393807870372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45977.393807870372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45977.393807870372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45977.393807870372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45977.393807870372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45977.393807870372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45977.393807870372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45977.393807870372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45977.393807870372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45977.393807870372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45977.393807870372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45977.393807870372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45977.393807870372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45977.393807870372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45977.393807870372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45977.393807870372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45977.393807870372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45977.393807870372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45977.393807870372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45977.393807870372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45977.393807870372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45977.393807870372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45977.393807870372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45977.393807870372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45977.393807870372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45977.393807870372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45977.393807870372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45977.393807870372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45977.393807870372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45977.393807870372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45977.393807870372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45977.393807870372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45977.393807870372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45977.393807870372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45977.393807870372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45977.393807870372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45977.393807870372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45977.393807870372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45977.393807870372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45977.393807870372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45977.393807870372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45977.393807870372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45977.393807870372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45977.393807870372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45977.393807870372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45977.393807870372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45977.393807870372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45977.393807870372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45977.393807870372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45977.393807870372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45977.393807870372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45977.393807870372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45977.393807870372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45977.393807870372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45977.393807870372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45977.393807870372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45977.393807870372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45977.393807870372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45977.393807870372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45977.393807870372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45977.393807870372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45977.393807870372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45977.393807870372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45977.393807870372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45977.393807870372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45977.393807870372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45977.393807870372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45977.393807870372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45977.393807870372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45977.393807870372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45977.393807870372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45977.393807870372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45977.393807870372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45977.393807870372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45977.393807870372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45977.393807870372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45977.393807870372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45977.393807870372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45977.393807870372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45977.393807870372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45977.393807870372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45977.393807870372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45977.393807870372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45977.393807870372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45977.393807870372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45977.393807870372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45977.393807870372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45977.393807870372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45977.393807870372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45977.393807870372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45977.393807870372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45977.393807870372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45977.393807870372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45977.393807870372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45977.393807870372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45977.393807870372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45977.393807870372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45977.393807870372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45977.393807870372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45977.393807870372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45977.393807870372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45977.393807870372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45977.393807870372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45977.393807870372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45977.393807870372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45977.393807870372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45977.393807870372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45977.393807870372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45977.393807870372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45977.393807870372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45977.393807870372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45977.393807870372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45977.393807870372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45977.393807870372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45977.393807870372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45977.393807870372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45977.393807870372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45977.393807870372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45977.393807870372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45977.393807870372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45977.393807870372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45977.393807870372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45977.393807870372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45977.393807870372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45977.393807870372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45977.393807870372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45977.393807870372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45977.393807870372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45977.393807870372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45977.393807870372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45977.393807870372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45977.393807870372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45977.393807870372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45977.393807870372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45977.393807870372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45977.393807870372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45977.393807870372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45977.393807870372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45977.393807870372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45977.393807870372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45977.393807870372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45977.393807870372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45977.393807870372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45977.393807870372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45977.393807870372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45977.393807870372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45977.393807870372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45977.393807870372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45977.393807870372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45977.393807870372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45977.393807870372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45977.393807870372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45977.393807870372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45977.393807870372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45977.393807870372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45977.393807870372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45977.393807870372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45977.393807870372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45977.393807870372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45977.393807870372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45977.393807870372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45977.393807870372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45977.393807870372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45977.393807870372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45977.393807870372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45977.393807870372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45977.393807870372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45977.393807870372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45977.393807870372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45977.393807870372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45977.393807870372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45977.393807870372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45977.393807870372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45977.393807870372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45977.393807870372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45977.393807870372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45977.393807870372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45977.393807870372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45977.393807870372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45977.393807870372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45977.393807870372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45977.393807870372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45977.393807870372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45977.393807870372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45977.393807870372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45977.393807870372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45977.393807870372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45977.393807870372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45977.393807870372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45977.393807870372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45977.393807870372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45977.393807870372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45977.393807870372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45977.393807870372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45977.393807870372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45977.393807870372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45977.393807870372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45977.393807870372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45977.393807870372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45977.393807870372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45977.393807870372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45977.393807870372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45977.393807870372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45977.393807870372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45977.393807870372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45977.393807870372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45977.393807870372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45977.393807870372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45977.393807870372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45977.393807870372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45977.393807870372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45977.393807870372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45977.393807870372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45977.393807870372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45977.393807870372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45977.393807870372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45977.393807870372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45977.393807870372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45977.393807870372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45977.393807870372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45977.393807870372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45977.393807870372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45977.393807870372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45977.393807870372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45977.393807870372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45977.393807870372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45977.393807870372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45977.393807870372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45977.393807870372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45977.393807870372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45977.393807870372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45977.393807870372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45977.393807870372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45977.393807870372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45977.393807870372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45977.393807870372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45977.393807870372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45977.393807870372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45977.393807870372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45977.393807870372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45977.393807870372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45977.393807870372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45977.393807870372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45977.393807870372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45977.393807870372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45977.393807870372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45977.393807870372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45977.393807870372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45977.393807870372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45977.393807870372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45977.393807870372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45977.393807870372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45977.393807870372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45977.393807870372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45977.393807870372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45977.393807870372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45977.393807870372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45977.393807870372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45977.393807870372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45977.393807870372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45977.393807870372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45977.393807870372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45977.393807870372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45977.393807870372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45977.393807870372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45977.393807870372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45977.393807870372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45977.393807870372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45977.393807870372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45977.393807870372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45977.393807870372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45977.393807870372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45977.393807870372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45977.393807870372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45977.393807870372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45977.393807870372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45977.393807870372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45977.393807870372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45977.393807870372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45977.393807870372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45977.393807870372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45977.393807870372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45977.393807870372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45977.393807870372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45977.393807870372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45977.393807870372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45977.393807870372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45977.393807870372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45977.393807870372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45977.393807870372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45977.393807870372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45977.393807870372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45977.393807870372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45977.393807870372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45977.393807870372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45977.393807870372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45977.393807870372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45977.393807870372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45977.393807870372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45977.393807870372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45977.393807870372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45977.393807870372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45977.393807870372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45977.393807870372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45977.393807870372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45977.393807870372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45977.393807870372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45977.393807870372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45977.393807870372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45977.393807870372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45977.393807870372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45977.393807870372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45977.393807870372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45977.393807870372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45977.393807870372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45977.393807870372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45977.393807870372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45977.393807870372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45977.393807870372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45977.393807870372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45977.393807870372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45977.393807870372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45977.393807870372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45977.393807870372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45977.393807870372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45977.393807870372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45977.393807870372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45977.393807870372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45977.393807870372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45977.393807870372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45977.393807870372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45977.393807870372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45977.393807870372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45977.393807870372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45977.393807870372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45977.393807870372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45977.393807870372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45977.393807870372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45977.393807870372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45977.393807870372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45977.393807870372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45977.393807870372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45977.393807870372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45977.393807870372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45977.393807870372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45977.393807870372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45977.393807870372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45977.393807870372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45977.393807870372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45977.393807870372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45977.393807870372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45977.393807870372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45977.393807870372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45977.393807870372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45977.393807870372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45977.393807870372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45977.393807870372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45977.393807870372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45977.393807870372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45977.393807870372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45977.393807870372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45977.393807870372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45977.393807870372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45977.393807870372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45977.393807870372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45977.393807870372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45977.393807870372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45977.393807870372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45977.393807870372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45977.393807870372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45977.393807870372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45977.393807870372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45977.393807870372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45977.393807870372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45977.393807870372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45977.393807870372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45977.393807870372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45977.393807870372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45977.393807870372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45977.393807870372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45977.393807870372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45977.393807870372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45977.393807870372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45977.393807870372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45977.393807870372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45977.393807870372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45977.393807870372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45977.393807870372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45977.393807870372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45977.393807870372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45977.393807870372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45977.393807870372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45977.393807870372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45977.393807870372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45977.393807870372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45977.393807870372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45977.393807870372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45977.393807870372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45977.393807870372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45977.393807870372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45977.393807870372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45977.393807870372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45977.393807870372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45977.393807870372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45977.393807870372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45977.393807870372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273.91309027777606</v>
      </c>
      <c r="H2" s="96">
        <v>45703.474768518521</v>
      </c>
      <c r="I2" s="96" t="str">
        <f>IFERROR(VLOOKUP(D2,DB!A:F,6,0),"")</f>
        <v>SCECO</v>
      </c>
      <c r="J2" s="96" t="str">
        <f>IFERROR(VLOOKUP(D2,DB!A:G,7,0),"")</f>
        <v>Dead</v>
      </c>
      <c r="K2" s="98" t="s">
        <v>39123</v>
      </c>
      <c r="L2" s="92" t="str">
        <f>IFERROR(VLOOKUP(D2,DB!A:I,9,0),"")</f>
        <v>Latis</v>
      </c>
    </row>
    <row r="3" spans="1:16" ht="15" customHeight="1">
      <c r="A3" s="134" t="s">
        <v>39124</v>
      </c>
      <c r="B3" s="134" t="str">
        <f>IFERROR(VLOOKUP(D3,DB!A:K,11,0),"")</f>
        <v>R4</v>
      </c>
      <c r="C3" s="94">
        <v>1</v>
      </c>
      <c r="D3" s="92" t="s">
        <v>34317</v>
      </c>
      <c r="E3" s="95" t="s">
        <v>39021</v>
      </c>
      <c r="F3" s="96">
        <v>45976.589108796295</v>
      </c>
      <c r="G3" s="97">
        <f ca="1">IFERROR(NOW()-F3,"")</f>
        <v>0.80469907407677965</v>
      </c>
      <c r="H3" s="96">
        <v>45976.583136574074</v>
      </c>
      <c r="I3" s="134" t="str">
        <f>IFERROR(VLOOKUP(D3,DB!A:F,6,0),"")</f>
        <v>SCECO</v>
      </c>
      <c r="J3" s="134" t="str">
        <f>IFERROR(VLOOKUP(D3,DB!A:G,7,0),"")</f>
        <v>Dead</v>
      </c>
      <c r="K3" s="98" t="s">
        <v>39125</v>
      </c>
      <c r="L3" s="92" t="str">
        <f>IFERROR(VLOOKUP(D3,DB!A:I,9,0),"")</f>
        <v>Latis</v>
      </c>
    </row>
    <row r="4" spans="1:16" ht="15" customHeight="1">
      <c r="A4" s="134" t="s">
        <v>39126</v>
      </c>
      <c r="B4" s="134" t="str">
        <f>IFERROR(VLOOKUP(D4,DB!A:K,11,0),"")</f>
        <v>R4</v>
      </c>
      <c r="C4" s="94">
        <v>5</v>
      </c>
      <c r="D4" s="92" t="s">
        <v>30486</v>
      </c>
      <c r="E4" s="95" t="s">
        <v>39024</v>
      </c>
      <c r="F4" s="96">
        <v>45977.36954861111</v>
      </c>
      <c r="G4" s="97">
        <f ca="1">IFERROR(NOW()-F4,"")</f>
        <v>2.4259259262180422E-2</v>
      </c>
      <c r="H4" s="96">
        <v>45977.361400462964</v>
      </c>
      <c r="I4" s="134" t="str">
        <f>IFERROR(VLOOKUP(D4,DB!A:F,6,0),"")</f>
        <v>SCECO</v>
      </c>
      <c r="J4" s="134" t="str">
        <f>IFERROR(VLOOKUP(D4,DB!A:G,7,0),"")</f>
        <v>Vandalized</v>
      </c>
      <c r="K4" s="98" t="s">
        <v>39127</v>
      </c>
      <c r="L4" s="92" t="str">
        <f>IFERROR(VLOOKUP(D4,DB!A:I,9,0),"")</f>
        <v>Latis</v>
      </c>
    </row>
    <row r="5" spans="1:16" ht="15" customHeight="1">
      <c r="A5" s="134"/>
      <c r="B5" s="134" t="str">
        <f>IFERROR(VLOOKUP(D5,DB!A:K,11,0),"")</f>
        <v/>
      </c>
      <c r="C5" s="94"/>
      <c r="D5" s="92"/>
      <c r="E5" s="95"/>
      <c r="F5" s="96"/>
      <c r="G5" s="97">
        <f ca="1">IFERROR(NOW()-F5,"")</f>
        <v>45977.393807870372</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45977.393807870372</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45977.393807870372</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45977.393807870372</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45977.393807870372</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45977.393807870372</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45977.393807870372</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45977.393807870372</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45977.393807870372</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45977.393807870372</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45977.393807870372</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45977.393807870372</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45977.393807870372</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45977.393807870372</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45977.393807870372</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45977.393807870372</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45977.393807870372</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45977.393807870372</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45977.393807870372</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45977.393807870372</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45977.393807870372</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45977.393807870372</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45977.393807870372</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45977.393807870372</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45977.393807870372</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45977.393807870372</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45977.393807870372</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45977.393807870372</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45977.393807870372</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45977.393807870372</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45977.393807870372</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45977.393807870372</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45977.393807870372</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45977.393807870372</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45977.393807870372</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45977.393807870372</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45977.393807870372</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45977.393807870372</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45977.393807870372</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45977.393807870372</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45977.393807870372</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45977.393807870372</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45977.393807870372</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45977.393807870372</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45977.393807870372</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45977.393807870372</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45977.393807870372</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45977.393807870372</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45977.393807870372</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45977.393807870372</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45977.393807870372</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45977.393807870372</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45977.393807870372</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45977.393807870372</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45977.393807870372</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45977.393807870372</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45977.393807870372</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45977.393807870372</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45977.393807870372</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45977.393807870372</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45977.393807870372</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45977.393807870372</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45977.393807870372</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45977.393807870372</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45977.393807870372</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45977.393807870372</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45977.393807870372</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45977.393807870372</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45977.393807870372</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45977.393807870372</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45977.393807870372</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45977.393807870372</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45977.393807870372</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45977.393807870372</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39128</v>
      </c>
      <c r="B2" s="37" t="str">
        <f>IFERROR(VLOOKUP(D2,DB!A:K,11,0),"")</f>
        <v>R5</v>
      </c>
      <c r="C2" s="37">
        <v>3</v>
      </c>
      <c r="D2" s="107" t="s">
        <v>36011</v>
      </c>
      <c r="E2" s="37" t="s">
        <v>39021</v>
      </c>
      <c r="F2" s="38">
        <v>45891.832060185188</v>
      </c>
      <c r="G2" s="116">
        <f ca="1">IFERROR(NOW()-F2,"")</f>
        <v>85.561747685183946</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51.20493055555562</v>
      </c>
      <c r="H3" s="38">
        <v>45926.158159722225</v>
      </c>
      <c r="I3" s="37" t="str">
        <f>IFERROR(VLOOKUP(D3,DB!A:F,6,0),"")</f>
        <v>SCECO</v>
      </c>
      <c r="J3" s="37" t="str">
        <f>IFERROR(VLOOKUP(D3,DB!A:G,7,0),"")</f>
        <v>Good</v>
      </c>
      <c r="K3" s="37" t="s">
        <v>39131</v>
      </c>
      <c r="L3" s="37" t="str">
        <f>IFERROR(VLOOKUP(D3,DB!A:I,9,0),"")</f>
        <v>Latis</v>
      </c>
      <c r="M3" s="106"/>
    </row>
    <row r="4" spans="1:13" ht="48" customHeight="1">
      <c r="A4" s="123" t="s">
        <v>39132</v>
      </c>
      <c r="B4" s="123" t="str">
        <f>IFERROR(VLOOKUP(D4,DB!A:K,11,0),"")</f>
        <v>R5</v>
      </c>
      <c r="C4" s="123">
        <v>1</v>
      </c>
      <c r="D4" s="123" t="s">
        <v>34758</v>
      </c>
      <c r="E4" s="123" t="s">
        <v>39024</v>
      </c>
      <c r="F4" s="124">
        <v>45948.661111111112</v>
      </c>
      <c r="G4" s="125">
        <f t="shared" ref="G4" ca="1" si="1">IFERROR(NOW()-F4,"")</f>
        <v>28.732696759259852</v>
      </c>
      <c r="H4" s="124">
        <v>45948.661111111112</v>
      </c>
      <c r="I4" s="123" t="str">
        <f>IFERROR(VLOOKUP(D4,DB!A:F,6,0),"")</f>
        <v>SCECO</v>
      </c>
      <c r="J4" s="123" t="str">
        <f>IFERROR(VLOOKUP(D4,DB!A:G,7,0),"")</f>
        <v>Dead</v>
      </c>
      <c r="K4" s="123" t="s">
        <v>39133</v>
      </c>
      <c r="L4" s="123" t="str">
        <f>IFERROR(VLOOKUP(D4,DB!A:I,9,0),"")</f>
        <v>Latis</v>
      </c>
    </row>
    <row r="5" spans="1:13" ht="30.75">
      <c r="A5" s="123" t="s">
        <v>39134</v>
      </c>
      <c r="B5" s="123" t="s">
        <v>5443</v>
      </c>
      <c r="C5" s="123">
        <v>1</v>
      </c>
      <c r="D5" s="123" t="s">
        <v>32330</v>
      </c>
      <c r="E5" s="123" t="s">
        <v>39021</v>
      </c>
      <c r="F5" s="124">
        <v>45968.848599537036</v>
      </c>
      <c r="G5" s="125">
        <f ca="1">IFERROR(NOW()-F5,"")</f>
        <v>8.5452083333366318</v>
      </c>
      <c r="H5" s="124">
        <v>45968.827465277776</v>
      </c>
      <c r="I5" s="123" t="s">
        <v>22</v>
      </c>
      <c r="J5" s="123" t="s">
        <v>65</v>
      </c>
      <c r="K5" s="123" t="s">
        <v>39135</v>
      </c>
      <c r="L5" s="123" t="s">
        <v>8145</v>
      </c>
    </row>
    <row r="6" spans="1:13">
      <c r="A6" s="123" t="s">
        <v>39136</v>
      </c>
      <c r="B6" s="123" t="str">
        <f>IFERROR(VLOOKUP(D6,DB!A:K,11,0),"")</f>
        <v>R5</v>
      </c>
      <c r="C6" s="123">
        <v>1</v>
      </c>
      <c r="D6" s="123" t="s">
        <v>33027</v>
      </c>
      <c r="E6" s="123" t="s">
        <v>39021</v>
      </c>
      <c r="F6" s="156">
        <v>45977.009479166663</v>
      </c>
      <c r="G6" s="125">
        <f t="shared" ref="G6:G25" ca="1" si="2">IFERROR(NOW()-F6,"")</f>
        <v>0.3843287037088885</v>
      </c>
      <c r="H6" s="156">
        <v>45976.947858796295</v>
      </c>
      <c r="I6" s="123" t="str">
        <f>IFERROR(VLOOKUP(D6,DB!A:F,6,0),"")</f>
        <v>SCECO</v>
      </c>
      <c r="J6" s="123" t="str">
        <f>IFERROR(VLOOKUP(D6,DB!A:G,7,0),"")</f>
        <v>No BB Design</v>
      </c>
      <c r="K6" s="123" t="s">
        <v>39137</v>
      </c>
      <c r="L6" s="123" t="str">
        <f>IFERROR(VLOOKUP(D6,DB!A:I,9,0),"")</f>
        <v>Latis</v>
      </c>
    </row>
    <row r="7" spans="1:13">
      <c r="A7" s="123" t="s">
        <v>39138</v>
      </c>
      <c r="B7" s="123" t="str">
        <f>IFERROR(VLOOKUP(D7,DB!A:K,11,0),"")</f>
        <v>R5</v>
      </c>
      <c r="C7" s="123">
        <v>1</v>
      </c>
      <c r="D7" s="123" t="s">
        <v>32967</v>
      </c>
      <c r="E7" s="123" t="s">
        <v>39021</v>
      </c>
      <c r="F7" s="156">
        <v>45977.38858796296</v>
      </c>
      <c r="G7" s="125">
        <f t="shared" ca="1" si="2"/>
        <v>5.2199074125383049E-3</v>
      </c>
      <c r="H7" s="156">
        <v>45977.37599537037</v>
      </c>
      <c r="I7" s="123" t="str">
        <f>IFERROR(VLOOKUP(D7,DB!A:F,6,0),"")</f>
        <v>Generator-SG</v>
      </c>
      <c r="J7" s="123" t="str">
        <f>IFERROR(VLOOKUP(D7,DB!A:G,7,0),"")</f>
        <v>Vandalized</v>
      </c>
      <c r="K7" s="123" t="s">
        <v>39139</v>
      </c>
      <c r="L7" s="123" t="str">
        <f>IFERROR(VLOOKUP(D7,DB!A:I,9,0),"")</f>
        <v>Latis</v>
      </c>
    </row>
    <row r="8" spans="1:13">
      <c r="A8" s="123"/>
      <c r="B8" s="123" t="str">
        <f>IFERROR(VLOOKUP(D8,DB!A:K,11,0),"")</f>
        <v/>
      </c>
      <c r="C8" s="123"/>
      <c r="D8" s="123"/>
      <c r="E8" s="123"/>
      <c r="F8" s="123"/>
      <c r="G8" s="125">
        <f t="shared" ca="1" si="2"/>
        <v>45977.393807870372</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45977.393807870372</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45977.393807870372</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45977.393807870372</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45977.393807870372</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45977.393807870372</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45977.393807870372</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45977.393807870372</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45977.393807870372</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45977.393807870372</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45977.393807870372</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45977.393807870372</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45977.393807870372</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45977.393807870372</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45977.393807870372</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45977.393807870372</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45977.393807870372</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45977.393807870372</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45977.393807870372</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45977.393807870372</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45977.393807870372</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45977.393807870372</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45977.393807870372</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45977.393807870372</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45977.393807870372</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45977.393807870372</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45977.393807870372</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45977.393807870372</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45977.393807870372</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45977.393807870372</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45977.393807870372</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45977.393807870372</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45977.393807870372</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45977.393807870372</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45977.393807870372</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45977.393807870372</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45977.393807870372</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45977.393807870372</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45977.393807870372</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45977.393807870372</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45977.393807870372</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45977.393807870372</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45977.393807870372</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45977.393807870372</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45977.393807870372</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45977.393807870372</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45977.393807870372</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45977.393807870372</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45977.393807870372</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45977.393807870372</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45977.393807870372</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45977.393807870372</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45977.393807870372</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45977.393807870372</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45977.393807870372</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45977.393807870372</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45977.393807870372</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45977.393807870372</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45977.393807870372</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45977.393807870372</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45977.393807870372</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45977.393807870372</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45977.393807870372</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45977.393807870372</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45977.393807870372</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45977.393807870372</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45977.393807870372</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45977.393807870372</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45977.393807870372</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45977.393807870372</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45977.393807870372</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45977.393807870372</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45977.393807870372</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45977.393807870372</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45977.393807870372</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45977.393807870372</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45977.393807870372</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45977.393807870372</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45977.393807870372</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45977.393807870372</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45977.393807870372</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45977.393807870372</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45977.393807870372</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45977.393807870372</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45977.393807870372</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45977.393807870372</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45977.393807870372</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45977.393807870372</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45977.393807870372</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45977.393807870372</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45977.393807870372</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45977.393807870372</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45977.393807870372</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45977.393807870372</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45977.393807870372</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45977.393807870372</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45977.393807870372</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45977.393807870372</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45977.393807870372</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45977.393807870372</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45977.393807870372</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45977.393807870372</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45977.393807870372</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45977.393807870372</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45977.393807870372</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45977.393807870372</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45977.393807870372</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45977.393807870372</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45977.393807870372</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45977.393807870372</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45977.393807870372</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45977.393807870372</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45977.393807870372</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45977.393807870372</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45977.393807870372</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45977.393807870372</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45977.393807870372</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45977.393807870372</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45977.393807870372</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45977.393807870372</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45977.393807870372</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45977.393807870372</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45977.393807870372</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45977.393807870372</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45977.393807870372</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45977.393807870372</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45977.393807870372</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45977.393807870372</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45977.393807870372</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45977.393807870372</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45977.393807870372</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45977.393807870372</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45977.393807870372</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45977.393807870372</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45977.393807870372</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45977.393807870372</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45977.393807870372</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45977.393807870372</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45977.393807870372</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45977.393807870372</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45977.393807870372</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45977.393807870372</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45977.393807870372</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45977.393807870372</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45977.393807870372</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45977.393807870372</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45977.393807870372</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45977.393807870372</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45977.393807870372</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45977.393807870372</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45977.393807870372</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45977.393807870372</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45977.393807870372</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45977.393807870372</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45977.393807870372</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45977.393807870372</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45977.393807870372</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45977.393807870372</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45977.393807870372</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45977.393807870372</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45977.393807870372</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45977.393807870372</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45977.393807870372</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45977.393807870372</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45977.393807870372</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39140</v>
      </c>
      <c r="B2" s="140" t="str">
        <f>IFERROR(VLOOKUP(D2,DB!A:K,11,0),"")</f>
        <v>R6</v>
      </c>
      <c r="C2" s="141">
        <v>1</v>
      </c>
      <c r="D2" s="140" t="s">
        <v>36429</v>
      </c>
      <c r="E2" s="123" t="s">
        <v>39021</v>
      </c>
      <c r="F2" s="142">
        <v>45977.331759259258</v>
      </c>
      <c r="G2" s="105">
        <f t="shared" ref="G2:G10" ca="1" si="0">IFERROR(NOW()-F2,"-")</f>
        <v>6.2048611114732921E-2</v>
      </c>
      <c r="H2" s="142">
        <v>45977.326006944444</v>
      </c>
      <c r="I2" s="140" t="str">
        <f>IFERROR(VLOOKUP(D2,DB!A:F,6,0),"")</f>
        <v>Generator-SG</v>
      </c>
      <c r="J2" s="140" t="str">
        <f>IFERROR(VLOOKUP(D2,DB!A:G,7,0),"")</f>
        <v>Vandalized</v>
      </c>
      <c r="K2" s="143" t="s">
        <v>39141</v>
      </c>
      <c r="L2" s="144" t="str">
        <f>IFERROR(VLOOKUP(D2,DB!A:I,9,0),"")</f>
        <v>Latis</v>
      </c>
    </row>
    <row r="3" spans="1:16382" ht="31.5" customHeight="1">
      <c r="A3" s="139" t="s">
        <v>39142</v>
      </c>
      <c r="B3" s="140" t="str">
        <f>IFERROR(VLOOKUP(D3,DB!A:K,11,0),"")</f>
        <v>R6</v>
      </c>
      <c r="C3" s="141">
        <v>1</v>
      </c>
      <c r="D3" s="140" t="s">
        <v>35372</v>
      </c>
      <c r="E3" s="123" t="s">
        <v>39021</v>
      </c>
      <c r="F3" s="142">
        <v>45977.363761574074</v>
      </c>
      <c r="G3" s="105">
        <f t="shared" ca="1" si="0"/>
        <v>3.0046296298678499E-2</v>
      </c>
      <c r="H3" s="142">
        <v>45977.357824074075</v>
      </c>
      <c r="I3" s="140" t="str">
        <f>IFERROR(VLOOKUP(D3,DB!A:F,6,0),"")</f>
        <v>SCECO</v>
      </c>
      <c r="J3" s="140" t="str">
        <f>IFERROR(VLOOKUP(D3,DB!A:G,7,0),"")</f>
        <v>Vandalized</v>
      </c>
      <c r="K3" s="143" t="s">
        <v>39143</v>
      </c>
      <c r="L3" s="144" t="str">
        <f>IFERROR(VLOOKUP(D3,DB!A:I,9,0),"")</f>
        <v>Latis</v>
      </c>
    </row>
    <row r="4" spans="1:16382" ht="31.5" customHeight="1">
      <c r="A4" s="139" t="s">
        <v>39144</v>
      </c>
      <c r="B4" s="140" t="str">
        <f>IFERROR(VLOOKUP(D4,DB!A:K,11,0),"")</f>
        <v>R6</v>
      </c>
      <c r="C4" s="141">
        <v>6</v>
      </c>
      <c r="D4" s="140" t="s">
        <v>29693</v>
      </c>
      <c r="E4" s="123"/>
      <c r="F4" s="142"/>
      <c r="G4" s="105">
        <f t="shared" ca="1" si="0"/>
        <v>45977.393807870372</v>
      </c>
      <c r="H4" s="142">
        <v>45977.377349537041</v>
      </c>
      <c r="I4" s="140" t="str">
        <f>IFERROR(VLOOKUP(D4,DB!A:F,6,0),"")</f>
        <v>SCECO</v>
      </c>
      <c r="J4" s="140" t="str">
        <f>IFERROR(VLOOKUP(D4,DB!A:G,7,0),"")</f>
        <v>Dead</v>
      </c>
      <c r="K4" s="143" t="s">
        <v>39145</v>
      </c>
      <c r="L4" s="144" t="str">
        <f>IFERROR(VLOOKUP(D4,DB!A:I,9,0),"")</f>
        <v>Latis</v>
      </c>
    </row>
    <row r="5" spans="1:16382" ht="31.5" customHeight="1">
      <c r="A5" s="139"/>
      <c r="B5" s="140" t="str">
        <f>IFERROR(VLOOKUP(D5,DB!A:K,11,0),"")</f>
        <v/>
      </c>
      <c r="C5" s="141"/>
      <c r="D5" s="140"/>
      <c r="E5" s="123"/>
      <c r="F5" s="142"/>
      <c r="G5" s="105">
        <f t="shared" ca="1" si="0"/>
        <v>45977.393807870372</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45977.393807870372</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45977.393807870372</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45977.393807870372</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45977.393807870372</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45977.393807870372</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45977.393807870372</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45977.393807870372</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45977.393807870372</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45977.393807870372</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45977.393807870372</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45977.393807870372</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45977.393807870372</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45977.393807870372</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45977.393807870372</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45977.393807870372</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45977.393807870372</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45977.393807870372</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45977.393807870372</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45977.393807870372</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45977.393807870372</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45977.393807870372</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45977.393807870372</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45977.393807870372</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45977.393807870372</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45977.393807870372</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45977.393807870372</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45977.393807870372</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45977.393807870372</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45977.393807870372</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45977.393807870372</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45977.393807870372</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45977.393807870372</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45977.393807870372</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45977.393807870372</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45977.393807870372</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45977.393807870372</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45977.393807870372</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45977.393807870372</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45977.393807870372</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45977.393807870372</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45977.393807870372</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45977.393807870372</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45977.393807870372</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45977.393807870372</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45977.393807870372</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45977.393807870372</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45977.393807870372</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45977.393807870372</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45977.393807870372</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45977.393807870372</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45977.393807870372</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45977.393807870372</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45977.393807870372</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45977.393807870372</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45977.393807870372</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45977.393807870372</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45977.393807870372</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45977.393807870372</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45977.393807870372</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45977.393807870372</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45977.393807870372</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45977.393807870372</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45977.393807870372</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45977.393807870372</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45977.393807870372</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45977.393807870372</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45977.393807870372</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45977.393807870372</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45977.393807870372</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45977.393807870372</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45977.393807870372</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45977.393807870372</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45977.393807870372</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45977.393807870372</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45977.393807870372</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45977.393807870372</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45977.393807870372</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45977.393807870372</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45977.393807870372</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45977.393807870372</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45977.393807870372</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45977.393807870372</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45977.393807870372</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45977.393807870372</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45977.393807870372</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45977.393807870372</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45977.393807870372</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45977.393807870372</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45977.393807870372</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45977.393807870372</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45977.393807870372</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45977.393807870372</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45977.393807870372</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45977.393807870372</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45977.393807870372</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45977.393807870372</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45977.393807870372</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45977.393807870372</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45977.393807870372</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45977.393807870372</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45977.393807870372</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45977.393807870372</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45977.393807870372</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2025-11-16T06:27:27Z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