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15" documentId="120_S{2AC9BD13-BADA-5192-A53E-5A8FF88502F6}" xr6:coauthVersionLast="47" xr6:coauthVersionMax="47" xr10:uidLastSave="{78C97D45-29EF-4913-9081-AB0CB9BB20D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I12" i="9"/>
  <c r="I13" i="9"/>
  <c r="I14" i="9"/>
  <c r="I15" i="9"/>
  <c r="I16" i="9"/>
  <c r="I17" i="9"/>
  <c r="I18" i="9"/>
  <c r="I19" i="9"/>
  <c r="I20" i="9"/>
  <c r="I21" i="9"/>
  <c r="I22" i="9"/>
  <c r="I23" i="9"/>
  <c r="I24" i="9"/>
  <c r="I25" i="9"/>
  <c r="I26" i="9"/>
  <c r="I27" i="9"/>
  <c r="I28" i="9"/>
  <c r="I29" i="9"/>
  <c r="I30" i="9"/>
  <c r="I31" i="9"/>
  <c r="L12" i="9"/>
  <c r="L13" i="9"/>
  <c r="L14" i="9"/>
  <c r="L15" i="9"/>
  <c r="L16" i="9"/>
  <c r="L17" i="9"/>
  <c r="L18" i="9"/>
  <c r="L19" i="9"/>
  <c r="L20" i="9"/>
  <c r="L21" i="9"/>
  <c r="L22" i="9"/>
  <c r="L23" i="9"/>
  <c r="L24" i="9"/>
  <c r="L25" i="9"/>
  <c r="L26" i="9"/>
  <c r="L27" i="9"/>
  <c r="L28" i="9"/>
  <c r="L29" i="9"/>
  <c r="L30" i="9"/>
  <c r="L31" i="9"/>
  <c r="J12" i="9"/>
  <c r="J13" i="9"/>
  <c r="J14" i="9"/>
  <c r="J15" i="9"/>
  <c r="J16" i="9"/>
  <c r="J17" i="9"/>
  <c r="J18" i="9"/>
  <c r="J19" i="9"/>
  <c r="J20" i="9"/>
  <c r="J21" i="9"/>
  <c r="J22" i="9"/>
  <c r="J23" i="9"/>
  <c r="J24" i="9"/>
  <c r="J25" i="9"/>
  <c r="J26" i="9"/>
  <c r="J27" i="9"/>
  <c r="J28" i="9"/>
  <c r="J29" i="9"/>
  <c r="J30" i="9"/>
  <c r="J31" i="9"/>
  <c r="L2" i="9"/>
  <c r="L3" i="9"/>
  <c r="L4" i="9"/>
  <c r="L5" i="9"/>
  <c r="L6" i="9"/>
  <c r="L7" i="9"/>
  <c r="L8" i="9"/>
  <c r="L9" i="9"/>
  <c r="L10" i="9"/>
  <c r="L11" i="9"/>
  <c r="J2" i="9"/>
  <c r="J3" i="9"/>
  <c r="J4" i="9"/>
  <c r="J5" i="9"/>
  <c r="J6" i="9"/>
  <c r="J7" i="9"/>
  <c r="J8" i="9"/>
  <c r="J9" i="9"/>
  <c r="J10" i="9"/>
  <c r="J11" i="9"/>
  <c r="I2" i="9"/>
  <c r="I3" i="9"/>
  <c r="I4" i="9"/>
  <c r="I5" i="9"/>
  <c r="I6" i="9"/>
  <c r="I7" i="9"/>
  <c r="I8" i="9"/>
  <c r="I9" i="9"/>
  <c r="I10" i="9"/>
  <c r="I11" i="9"/>
  <c r="B2" i="9"/>
  <c r="B3" i="9"/>
  <c r="B4" i="9"/>
  <c r="B5" i="9"/>
  <c r="B6" i="9"/>
  <c r="B7" i="9"/>
  <c r="B8" i="9"/>
  <c r="B9" i="9"/>
  <c r="B10" i="9"/>
  <c r="B11" i="9"/>
  <c r="G2" i="9"/>
  <c r="G3" i="9"/>
  <c r="G4" i="9"/>
  <c r="G5" i="9"/>
  <c r="G6" i="9"/>
  <c r="G7" i="9"/>
  <c r="G8" i="9"/>
  <c r="G9" i="9"/>
  <c r="G10" i="9"/>
  <c r="G11"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<sst xmlns="http://schemas.openxmlformats.org/spreadsheetml/2006/main" count="180300" uniqueCount="39133">
  <si>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</si>
  <si>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</si>
  <si>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</si>
  <si>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</si>
  <si>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</si>
  <si>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</si>
  <si>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</si>
  <si>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</si>
  <si>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</si>
  <si>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</si>
  <si>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</si>
  <si>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</si>
  <si>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</si>
  <si>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</si>
  <si>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</si>
  <si>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</si>
  <si>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</si>
  <si>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</si>
  <si>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</si>
  <si>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</si>
  <si>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</si>
  <si>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</si>
  <si>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</si>
  <si>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</si>
  <si>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</si>
  <si>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</si>
  <si>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</si>
  <si>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</si>
  <si>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</si>
  <si>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</si>
  <si>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</si>
  <si>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</si>
  <si>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</si>
  <si>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</si>
  <si>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</si>
  <si>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</si>
  <si>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</si>
  <si>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</si>
  <si>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</si>
  <si>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</si>
  <si>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</si>
  <si>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</si>
  <si>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</si>
  <si>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</si>
  <si>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</si>
  <si>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</si>
  <si>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</si>
  <si>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</si>
  <si>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</si>
  <si>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</si>
  <si>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</si>
  <si>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</si>
  <si>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</si>
  <si>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</si>
  <si>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</si>
  <si>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</si>
  <si>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</si>
  <si>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</si>
  <si>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</si>
  <si>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</si>
  <si>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</si>
  <si>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</si>
  <si>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</si>
  <si>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</si>
  <si>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</si>
  <si>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</si>
  <si>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</si>
  <si>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</si>
  <si>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</si>
  <si>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</si>
  <si>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</si>
  <si>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</si>
  <si>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</si>
  <si>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</si>
  <si>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</si>
  <si>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</si>
  <si>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</si>
  <si>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</si>
  <si>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</si>
  <si>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</si>
  <si>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</si>
  <si>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</si>
  <si>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</si>
  <si>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</si>
  <si>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</si>
  <si>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</si>
  <si>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</si>
  <si>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</si>
  <si>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</si>
  <si>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</si>
  <si>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</si>
  <si>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</si>
  <si>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</si>
  <si>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</si>
  <si>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</si>
  <si>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</si>
  <si>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</si>
  <si>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</si>
  <si>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</si>
  <si>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</si>
  <si>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</si>
  <si>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</si>
  <si>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</si>
  <si>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</si>
  <si>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</si>
  <si>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</si>
  <si>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</si>
  <si>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</si>
  <si>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</si>
  <si>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</si>
  <si>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</si>
  <si>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</si>
  <si>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</si>
  <si>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</si>
  <si>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</si>
  <si>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</si>
  <si>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</si>
  <si>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</si>
  <si>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</si>
  <si>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</si>
  <si>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</si>
  <si>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</si>
  <si>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</si>
  <si>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</si>
  <si>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</si>
  <si>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</si>
  <si>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</si>
  <si>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</si>
  <si>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</si>
  <si>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</si>
  <si>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</si>
  <si>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</si>
  <si>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</si>
  <si>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</si>
  <si>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</si>
  <si>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</si>
  <si>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</si>
  <si>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</si>
  <si>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</si>
  <si>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</si>
  <si>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</si>
  <si>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</si>
  <si>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</si>
  <si>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</si>
  <si>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</si>
  <si>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</si>
  <si>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</si>
  <si>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</si>
  <si>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</si>
  <si>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</si>
  <si>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</si>
  <si>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</si>
  <si>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</si>
  <si>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</si>
  <si>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</si>
  <si>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</si>
  <si>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</si>
  <si>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</si>
  <si>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</si>
  <si>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</si>
  <si>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</si>
  <si>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</si>
  <si>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</si>
  <si>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</si>
  <si>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</si>
  <si>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</si>
  <si>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</si>
  <si>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</si>
  <si>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</si>
  <si>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</si>
  <si>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</si>
  <si>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</si>
  <si>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</si>
  <si>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</si>
  <si>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</si>
  <si>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</si>
  <si>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</si>
  <si>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</si>
  <si>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</si>
  <si>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</si>
  <si>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</si>
  <si>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</si>
  <si>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</si>
  <si>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</si>
  <si>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</si>
  <si>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</si>
  <si>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</si>
  <si>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</si>
  <si>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</si>
  <si>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</si>
  <si>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</si>
  <si>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</si>
  <si>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</si>
  <si>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</si>
  <si>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</si>
  <si>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</si>
  <si>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</si>
  <si>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</si>
  <si>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</si>
  <si>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</si>
  <si>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</si>
  <si>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</si>
  <si>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</si>
  <si>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</si>
  <si>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</si>
  <si>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</si>
  <si>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</si>
  <si>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</si>
  <si>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</si>
  <si>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</si>
  <si>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</si>
  <si>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</si>
  <si>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</si>
  <si>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</si>
  <si>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</si>
  <si>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</si>
  <si>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</si>
  <si>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</si>
  <si>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</si>
  <si>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</si>
  <si>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</si>
  <si>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</si>
  <si>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</si>
  <si>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</si>
  <si>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</si>
  <si>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</si>
  <si>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</si>
  <si>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</si>
  <si>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</si>
  <si>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</si>
  <si>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</si>
  <si>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</si>
  <si>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</si>
  <si>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</si>
  <si>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</si>
  <si>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</si>
  <si>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</si>
  <si>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</si>
  <si>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</si>
  <si>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</si>
  <si>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</si>
  <si>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</si>
  <si>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</si>
  <si>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</si>
  <si>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</si>
  <si>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</si>
  <si>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</si>
  <si>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</si>
  <si>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</si>
  <si>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</si>
  <si>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</si>
  <si>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</si>
  <si>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</si>
  <si>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</si>
  <si>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</si>
  <si>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</si>
  <si>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</si>
  <si>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</si>
  <si>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</si>
  <si>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</si>
  <si>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</si>
  <si>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</si>
  <si>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</si>
  <si>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</si>
  <si>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</si>
  <si>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</si>
  <si>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</si>
  <si>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</si>
  <si>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</si>
  <si>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</si>
  <si>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</si>
  <si>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</si>
  <si>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</si>
  <si>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</si>
  <si>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</si>
  <si>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</si>
  <si>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</si>
  <si>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</si>
  <si>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</si>
  <si>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</si>
  <si>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</si>
  <si>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</si>
  <si>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</si>
  <si>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</si>
  <si>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</si>
  <si>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</si>
  <si>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</si>
  <si>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</si>
  <si>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</si>
  <si>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</si>
  <si>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</si>
  <si>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</si>
  <si>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</si>
  <si>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</si>
  <si>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</si>
  <si>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</si>
  <si>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</si>
  <si>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</si>
  <si>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</si>
  <si>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</si>
  <si>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</si>
  <si>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</si>
  <si>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</si>
  <si>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</si>
  <si>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</si>
  <si>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</si>
  <si>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</si>
  <si>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</si>
  <si>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</si>
  <si>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</si>
  <si>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</si>
  <si>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</si>
  <si>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</si>
  <si>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</si>
  <si>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</si>
  <si>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</si>
  <si>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</si>
  <si>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</si>
  <si>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</si>
  <si>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</si>
  <si>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</si>
  <si>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</si>
  <si>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</si>
  <si>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</si>
  <si>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</si>
  <si>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</si>
  <si>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</si>
  <si>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</si>
  <si>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</si>
  <si>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</si>
  <si>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</si>
  <si>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</si>
  <si>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</si>
  <si>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</si>
  <si>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</si>
  <si>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</si>
  <si>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</si>
  <si>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</si>
  <si>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</si>
  <si>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</si>
  <si>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</si>
  <si>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</si>
  <si>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</si>
  <si>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</si>
  <si>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</si>
  <si>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</si>
  <si>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</si>
  <si>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</si>
  <si>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</si>
  <si>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</si>
  <si>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</si>
  <si>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</si>
  <si>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</si>
  <si>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</si>
  <si>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</si>
  <si>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</si>
  <si>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</si>
  <si>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</si>
  <si>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</si>
  <si>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</si>
  <si>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</si>
  <si>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</si>
  <si>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</si>
  <si>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</si>
  <si>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</si>
  <si>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</si>
  <si>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</si>
  <si>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</si>
  <si>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</si>
  <si>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</si>
  <si>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</si>
  <si>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</si>
  <si>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</si>
  <si>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</si>
  <si>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</si>
  <si>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</si>
  <si>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</si>
  <si>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</si>
  <si>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</si>
  <si>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</si>
  <si>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</si>
  <si>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</si>
  <si>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</si>
  <si>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</si>
  <si>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</si>
  <si>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</si>
  <si>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</si>
  <si>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</si>
  <si>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</si>
  <si>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</si>
  <si>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</si>
  <si>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</si>
  <si>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</si>
  <si>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</si>
  <si>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</si>
  <si>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</si>
  <si>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</si>
  <si>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</si>
  <si>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</si>
  <si>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</si>
  <si>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</si>
  <si>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</si>
  <si>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</si>
  <si>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</si>
  <si>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</si>
  <si>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</si>
  <si>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</si>
  <si>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</si>
  <si>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</si>
  <si>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</si>
  <si>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</si>
  <si>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</si>
  <si>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</si>
  <si>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</si>
  <si>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</si>
  <si>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</si>
  <si>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</si>
  <si>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</si>
  <si>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</si>
  <si>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</si>
  <si>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</si>
  <si>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</si>
  <si>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</si>
  <si>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</si>
  <si>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</si>
  <si>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</si>
  <si>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</si>
  <si>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</si>
  <si>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</si>
  <si>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</si>
  <si>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</si>
  <si>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</si>
  <si>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</si>
  <si>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</si>
  <si>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</si>
  <si>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</si>
  <si>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</si>
  <si>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</si>
  <si>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</si>
  <si>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</si>
  <si>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</si>
  <si>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</si>
  <si>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</si>
  <si>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</si>
  <si>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</si>
  <si>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</si>
  <si>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</si>
  <si>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</si>
  <si>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</si>
  <si>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</si>
  <si>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</si>
  <si>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</si>
  <si>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</si>
  <si>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</si>
  <si>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</si>
  <si>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</si>
  <si>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</si>
  <si>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</si>
  <si>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</si>
  <si>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</si>
  <si>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</si>
  <si>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</si>
  <si>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</si>
  <si>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</si>
  <si>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</si>
  <si>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</si>
  <si>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</si>
  <si>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</si>
  <si>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</si>
  <si>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</si>
  <si>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</si>
  <si>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</si>
  <si>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</si>
  <si>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</si>
  <si>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</si>
  <si>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</si>
  <si>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</si>
  <si>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</si>
  <si>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</si>
  <si>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</si>
  <si>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</si>
  <si>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</si>
  <si>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</si>
  <si>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</si>
  <si>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</si>
  <si>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</si>
  <si>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</si>
  <si>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</si>
  <si>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</si>
  <si>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</si>
  <si>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</si>
  <si>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</si>
  <si>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</si>
  <si>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</si>
  <si>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</si>
  <si>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</si>
  <si>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</si>
  <si>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</si>
  <si>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</si>
  <si>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</si>
  <si>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</si>
  <si>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</si>
  <si>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</si>
  <si>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</si>
  <si>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</si>
  <si>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</si>
  <si>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</si>
  <si>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</si>
  <si>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</si>
  <si>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</si>
  <si>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</si>
  <si>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</si>
  <si>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</si>
  <si>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</si>
  <si>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</si>
  <si>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</si>
  <si>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</si>
  <si>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</si>
  <si>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</si>
  <si>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</si>
  <si>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</si>
  <si>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</si>
  <si>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</si>
  <si>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</si>
  <si>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</si>
  <si>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</si>
  <si>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</si>
  <si>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</si>
  <si>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</si>
  <si>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</si>
  <si>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</si>
  <si>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</si>
  <si>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</si>
  <si>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</si>
  <si>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</si>
  <si>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</si>
  <si>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</si>
  <si>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</si>
  <si>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</si>
  <si>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</si>
  <si>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</si>
  <si>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</si>
  <si>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</si>
  <si>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</si>
  <si>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</si>
  <si>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</si>
  <si>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</si>
  <si>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</si>
  <si>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</si>
  <si>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</si>
  <si>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</si>
  <si>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</si>
  <si>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</si>
  <si>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</si>
  <si>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</si>
  <si>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</si>
  <si>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</si>
  <si>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</si>
  <si>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</si>
  <si>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</si>
  <si>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</si>
  <si>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</si>
  <si>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</si>
  <si>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</si>
  <si>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</si>
  <si>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</si>
  <si>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</si>
  <si>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</si>
  <si>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</si>
  <si>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</si>
  <si>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</si>
  <si>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</si>
  <si>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</si>
  <si>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</si>
  <si>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</si>
  <si>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</si>
  <si>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</si>
  <si>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</si>
  <si>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</si>
  <si>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</si>
  <si>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</si>
  <si>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</si>
  <si>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</si>
  <si>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</si>
  <si>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</si>
  <si>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</si>
  <si>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</si>
  <si>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</si>
  <si>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</si>
  <si>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</si>
  <si>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</si>
  <si>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</si>
  <si>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</si>
  <si>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</si>
  <si>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</si>
  <si>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</si>
  <si>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</si>
  <si>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</si>
  <si>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</si>
  <si>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</si>
  <si>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</si>
  <si>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</si>
  <si>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</si>
  <si>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</si>
  <si>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</si>
  <si>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</si>
  <si>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</si>
  <si>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</si>
  <si>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</si>
  <si>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</si>
  <si>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</si>
  <si>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</si>
  <si>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</si>
  <si>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</si>
  <si>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</si>
  <si>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</si>
  <si>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</si>
  <si>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</si>
  <si>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</si>
  <si>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</si>
  <si>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</si>
  <si>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</si>
  <si>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</si>
  <si>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</si>
  <si>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</si>
  <si>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</si>
  <si>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</si>
  <si>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</si>
  <si>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</si>
  <si>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</si>
  <si>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</si>
  <si>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</si>
  <si>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</si>
  <si>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</si>
  <si>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</si>
  <si>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</si>
  <si>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</si>
  <si>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</si>
  <si>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</si>
  <si>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</si>
  <si>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</si>
  <si>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</si>
  <si>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</si>
  <si>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</si>
  <si>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</si>
  <si>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</si>
  <si>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</si>
  <si>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</si>
  <si>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</si>
  <si>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</si>
  <si>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</si>
  <si>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</si>
  <si>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</si>
  <si>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</si>
  <si>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</si>
  <si>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</si>
  <si>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</si>
  <si>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</si>
  <si>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</si>
  <si>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</si>
  <si>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</si>
  <si>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</si>
  <si>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</si>
  <si>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</si>
  <si>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</si>
  <si>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</si>
  <si>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</si>
  <si>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</si>
  <si>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</si>
  <si>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</si>
  <si>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</si>
  <si>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</si>
  <si>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</si>
  <si>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</si>
  <si>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</si>
  <si>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</si>
  <si>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</si>
  <si>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</si>
  <si>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</si>
  <si>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</si>
  <si>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</si>
  <si>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</si>
  <si>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</si>
  <si>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</si>
  <si>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</si>
  <si>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</si>
  <si>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</si>
  <si>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</si>
  <si>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</si>
  <si>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</si>
  <si>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</si>
  <si>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</si>
  <si>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</si>
  <si>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</si>
  <si>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</si>
  <si>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</si>
  <si>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</si>
  <si>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</si>
  <si>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</si>
  <si>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</si>
  <si>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</si>
  <si>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</si>
  <si>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</si>
  <si>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</si>
  <si>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</si>
  <si>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</si>
  <si>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</si>
  <si>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</si>
  <si>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</si>
  <si>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</si>
  <si>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</si>
  <si>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</si>
  <si>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</si>
  <si>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</si>
  <si>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</si>
  <si>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</si>
  <si>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</si>
  <si>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</si>
  <si>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</si>
  <si>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</si>
  <si>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</si>
  <si>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</si>
  <si>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</si>
  <si>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</si>
  <si>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</si>
  <si>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</si>
  <si>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</si>
  <si>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</si>
  <si>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</si>
  <si>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</si>
  <si>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</si>
  <si>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</si>
  <si>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</si>
  <si>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</si>
  <si>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</si>
  <si>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</si>
  <si>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</si>
  <si>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</si>
  <si>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</si>
  <si>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</si>
  <si>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</si>
  <si>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</si>
  <si>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</si>
  <si>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</si>
  <si>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</si>
  <si>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</si>
  <si>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</si>
  <si>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</si>
  <si>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</si>
  <si>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</si>
  <si>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</si>
  <si>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</si>
  <si>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</si>
  <si>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</si>
  <si>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</si>
  <si>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</si>
  <si>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</si>
  <si>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</si>
  <si>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</si>
  <si>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</si>
  <si>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</si>
  <si>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</si>
  <si>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</si>
  <si>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</si>
  <si>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</si>
  <si>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</si>
  <si>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</si>
  <si>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</si>
  <si>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</si>
  <si>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</si>
  <si>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</si>
  <si>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</si>
  <si>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</si>
  <si>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</si>
  <si>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</si>
  <si>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</si>
  <si>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</si>
  <si>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</si>
  <si>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</si>
  <si>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</si>
  <si>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</si>
  <si>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</si>
  <si>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</si>
  <si>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</si>
  <si>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</si>
  <si>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</si>
  <si>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</si>
  <si>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</si>
  <si>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</si>
  <si>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</si>
  <si>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</si>
  <si>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</si>
  <si>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</si>
  <si>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</si>
  <si>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</si>
  <si>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</si>
  <si>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</si>
  <si>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</si>
  <si>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</si>
  <si>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</si>
  <si>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</si>
  <si>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</si>
  <si>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</si>
  <si>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</si>
  <si>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</si>
  <si>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</si>
  <si>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</si>
  <si>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</si>
  <si>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</si>
  <si>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</si>
  <si>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</si>
  <si>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</si>
  <si>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</si>
  <si>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</si>
  <si>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</si>
  <si>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</si>
  <si>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</si>
  <si>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</si>
  <si>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</si>
  <si>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</si>
  <si>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</si>
  <si>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</si>
  <si>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</si>
  <si>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</si>
  <si>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</si>
  <si>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</si>
  <si>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</si>
  <si>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</si>
  <si>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</si>
  <si>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</si>
  <si>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</si>
  <si>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</si>
  <si>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</si>
  <si>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</si>
  <si>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</si>
  <si>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</si>
  <si>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</si>
  <si>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</si>
  <si>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</si>
  <si>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</si>
  <si>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</si>
  <si>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</si>
  <si>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</si>
  <si>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</si>
  <si>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</si>
  <si>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</si>
  <si>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</si>
  <si>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</si>
  <si>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</si>
  <si>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</si>
  <si>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</si>
  <si>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</si>
  <si>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</si>
  <si>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</si>
  <si>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</si>
  <si>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</si>
  <si>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</si>
  <si>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</si>
  <si>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</si>
  <si>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</si>
  <si>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</si>
  <si>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</si>
  <si>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</si>
  <si>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</si>
  <si>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</si>
  <si>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</si>
  <si>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</si>
  <si>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</si>
  <si>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</si>
  <si>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</si>
  <si>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</si>
  <si>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</si>
  <si>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</si>
  <si>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</si>
  <si>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</si>
  <si>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</si>
  <si>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</si>
  <si>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</si>
  <si>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</si>
  <si>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</si>
  <si>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</si>
  <si>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</si>
  <si>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</si>
  <si>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</si>
  <si>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</si>
  <si>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</si>
  <si>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</si>
  <si>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</si>
  <si>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</si>
  <si>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</si>
  <si>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</si>
  <si>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</si>
  <si>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</si>
  <si>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</si>
  <si>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</si>
  <si>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</si>
  <si>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</si>
  <si>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</si>
  <si>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</si>
  <si>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</si>
  <si>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</si>
  <si>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</si>
  <si>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</si>
  <si>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</si>
  <si>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</si>
  <si>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</si>
  <si>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</si>
  <si>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</si>
  <si>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</si>
  <si>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</si>
  <si>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</si>
  <si>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</si>
  <si>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</si>
  <si>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</si>
  <si>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</si>
  <si>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</si>
  <si>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</si>
  <si>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</si>
  <si>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</si>
  <si>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</si>
  <si>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</si>
  <si>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</si>
  <si>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</si>
  <si>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</si>
  <si>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</si>
  <si>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</si>
  <si>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</si>
  <si>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</si>
  <si>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</si>
  <si>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</si>
  <si>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</si>
  <si>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</si>
  <si>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</si>
  <si>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</si>
  <si>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</si>
  <si>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</si>
  <si>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</si>
  <si>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</si>
  <si>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</si>
  <si>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</si>
  <si>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</si>
  <si>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</si>
  <si>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</si>
  <si>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</si>
  <si>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</si>
  <si>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</si>
  <si>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</si>
  <si>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</si>
  <si>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</si>
  <si>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</si>
  <si>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</si>
  <si>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</si>
  <si>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</si>
  <si>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</si>
  <si>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</si>
  <si>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</si>
  <si>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</si>
  <si>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</si>
  <si>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</si>
  <si>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</si>
  <si>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</si>
  <si>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</si>
  <si>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</si>
  <si>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</si>
  <si>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</si>
  <si>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</si>
  <si>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</si>
  <si>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</si>
  <si>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</si>
  <si>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</si>
  <si>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</si>
  <si>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</si>
  <si>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</si>
  <si>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</si>
  <si>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</si>
  <si>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</si>
  <si>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</si>
  <si>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</si>
  <si>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</si>
  <si>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</si>
  <si>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</si>
  <si>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</si>
  <si>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</si>
  <si>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</si>
  <si>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</si>
  <si>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</si>
  <si>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</si>
  <si>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</si>
  <si>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</si>
  <si>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</si>
  <si>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</si>
  <si>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</si>
  <si>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</si>
  <si>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</si>
  <si>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</si>
  <si>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</si>
  <si>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</si>
  <si>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</si>
  <si>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</si>
  <si>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</si>
  <si>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</si>
  <si>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</si>
  <si>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</si>
  <si>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</si>
  <si>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</si>
  <si>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</si>
  <si>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</si>
  <si>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</si>
  <si>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</si>
  <si>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</si>
  <si>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</si>
  <si>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</si>
  <si>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</si>
  <si>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</si>
  <si>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</si>
  <si>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</si>
  <si>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</si>
  <si>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</si>
  <si>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</si>
  <si>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</si>
  <si>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</si>
  <si>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</si>
  <si>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</si>
  <si>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</si>
  <si>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</si>
  <si>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</si>
  <si>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</si>
  <si>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</si>
  <si>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</si>
  <si>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</si>
  <si>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</si>
  <si>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</si>
  <si>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</si>
  <si>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</si>
  <si>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</si>
  <si>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</si>
  <si>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</si>
  <si>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</si>
  <si>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</si>
  <si>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</si>
  <si>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</si>
  <si>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</si>
  <si>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</si>
  <si>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</si>
  <si>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</si>
  <si>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</si>
  <si>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</si>
  <si>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</si>
  <si>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</si>
  <si>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</si>
  <si>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</si>
  <si>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</si>
  <si>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</si>
  <si>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</si>
  <si>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</si>
  <si>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</si>
  <si>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</si>
  <si>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</si>
  <si>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</si>
  <si>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</si>
  <si>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</si>
  <si>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</si>
  <si>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</si>
  <si>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</si>
  <si>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</si>
  <si>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</si>
  <si>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</si>
  <si>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</si>
  <si>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</si>
  <si>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</si>
  <si>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</si>
  <si>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</si>
  <si>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</si>
  <si>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</si>
  <si>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</si>
  <si>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</si>
  <si>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</si>
  <si>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</si>
  <si>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</si>
  <si>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</si>
  <si>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</si>
  <si>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</si>
  <si>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</si>
  <si>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</si>
  <si>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</si>
  <si>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</si>
  <si>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</si>
  <si>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</si>
  <si>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</si>
  <si>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</si>
  <si>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</si>
  <si>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</si>
  <si>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</si>
  <si>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</si>
  <si>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</si>
  <si>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</si>
  <si>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</si>
  <si>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</si>
  <si>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</si>
  <si>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</si>
  <si>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</si>
  <si>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</si>
  <si>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</si>
  <si>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</si>
  <si>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</si>
  <si>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</si>
  <si>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</si>
  <si>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</si>
  <si>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</si>
  <si>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</si>
  <si>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</si>
  <si>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</si>
  <si>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</si>
  <si>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</si>
  <si>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</si>
  <si>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</si>
  <si>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</si>
  <si>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</si>
  <si>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</si>
  <si>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</si>
  <si>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</si>
  <si>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</si>
  <si>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</si>
  <si>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</si>
  <si>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</si>
  <si>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</si>
  <si>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</si>
  <si>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</si>
  <si>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</si>
  <si>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</si>
  <si>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</si>
  <si>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</si>
  <si>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</si>
  <si>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</si>
  <si>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</si>
  <si>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</si>
  <si>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</si>
  <si>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</si>
  <si>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</si>
  <si>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</si>
  <si>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</si>
  <si>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</si>
  <si>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</si>
  <si>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</si>
  <si>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</si>
  <si>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</si>
  <si>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</si>
  <si>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</si>
  <si>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</si>
  <si>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</si>
  <si>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</si>
  <si>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</si>
  <si>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</si>
  <si>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</si>
  <si>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</si>
  <si>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</si>
  <si>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</si>
  <si>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</si>
  <si>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</si>
  <si>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</si>
  <si>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</si>
  <si>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</si>
  <si>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</si>
  <si>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</si>
  <si>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</si>
  <si>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</si>
  <si>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</si>
  <si>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</si>
  <si>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</si>
  <si>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</si>
  <si>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</si>
  <si>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</si>
  <si>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</si>
  <si>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</si>
  <si>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</si>
  <si>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</si>
  <si>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</si>
  <si>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</si>
  <si>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</si>
  <si>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</si>
  <si>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</si>
  <si>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</si>
  <si>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</si>
  <si>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</si>
  <si>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</si>
  <si>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</si>
  <si>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</si>
  <si>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</si>
  <si>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</si>
  <si>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</si>
  <si>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</si>
  <si>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</si>
  <si>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</si>
  <si>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</si>
  <si>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</si>
  <si>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</si>
  <si>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</si>
  <si>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</si>
  <si>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</si>
  <si>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</si>
  <si>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</si>
  <si>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</si>
  <si>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</si>
  <si>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</si>
  <si>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</si>
  <si>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</si>
  <si>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</si>
  <si>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</si>
  <si>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</si>
  <si>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</si>
  <si>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</si>
  <si>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</si>
  <si>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</si>
  <si>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</si>
  <si>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</si>
  <si>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</si>
  <si>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</si>
  <si>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</si>
  <si>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</si>
  <si>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</si>
  <si>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</si>
  <si>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</si>
  <si>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</si>
  <si>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</si>
  <si>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</si>
  <si>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</si>
  <si>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</si>
  <si>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</si>
  <si>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</si>
  <si>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</si>
  <si>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</si>
  <si>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</si>
  <si>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</si>
  <si>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</si>
  <si>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</si>
  <si>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</si>
  <si>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</si>
  <si>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</si>
  <si>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</si>
  <si>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</si>
  <si>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</si>
  <si>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</si>
  <si>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</si>
  <si>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</si>
  <si>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</si>
  <si>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</si>
  <si>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</si>
  <si>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</si>
  <si>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</si>
  <si>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</si>
  <si>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</si>
  <si>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</si>
  <si>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</si>
  <si>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</si>
  <si>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</si>
  <si>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</si>
  <si>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</si>
  <si>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</si>
  <si>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</si>
  <si>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</si>
  <si>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</si>
  <si>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</si>
  <si>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</si>
  <si>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</si>
  <si>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</si>
  <si>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</si>
  <si>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</si>
  <si>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</si>
  <si>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</si>
  <si>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</si>
  <si>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</si>
  <si>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</si>
  <si>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</si>
  <si>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</si>
  <si>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</si>
  <si>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</si>
  <si>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</si>
  <si>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</si>
  <si>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</si>
  <si>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</si>
  <si>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</si>
  <si>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</si>
  <si>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</si>
  <si>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</si>
  <si>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</si>
  <si>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</si>
  <si>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</si>
  <si>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</si>
  <si>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</si>
  <si>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</si>
  <si>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</si>
  <si>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</si>
  <si>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</si>
  <si>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</si>
  <si>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</si>
  <si>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</si>
  <si>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</si>
  <si>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</si>
  <si>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</si>
  <si>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</si>
  <si>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</si>
  <si>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</si>
  <si>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</si>
  <si>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</si>
  <si>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</si>
  <si>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</si>
  <si>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</si>
  <si>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</si>
  <si>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</si>
  <si>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</si>
  <si>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</si>
  <si>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</si>
  <si>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</si>
  <si>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</si>
  <si>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</si>
  <si>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</si>
  <si>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</si>
  <si>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</si>
  <si>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</si>
  <si>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</si>
  <si>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</si>
  <si>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</si>
  <si>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</si>
  <si>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</si>
  <si>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</si>
  <si>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</si>
  <si>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</si>
  <si>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</si>
  <si>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</si>
  <si>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</si>
  <si>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</si>
  <si>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</si>
  <si>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</si>
  <si>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</si>
  <si>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</si>
  <si>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</si>
  <si>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</si>
  <si>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</si>
  <si>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</si>
  <si>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</si>
  <si>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</si>
  <si>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</si>
  <si>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</si>
  <si>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</si>
  <si>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</si>
  <si>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</si>
  <si>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</si>
  <si>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</si>
  <si>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</si>
  <si>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</si>
  <si>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</si>
  <si>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</si>
  <si>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</si>
  <si>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</si>
  <si>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</si>
  <si>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</si>
  <si>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</si>
  <si>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</si>
  <si>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</si>
  <si>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</si>
  <si>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</si>
  <si>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</si>
  <si>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</si>
  <si>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</si>
  <si>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</si>
  <si>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</si>
  <si>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</si>
  <si>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</si>
  <si>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</si>
  <si>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</si>
  <si>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</si>
  <si>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</si>
  <si>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</si>
  <si>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</si>
  <si>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</si>
  <si>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</si>
  <si>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</si>
  <si>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</si>
  <si>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</si>
  <si>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</si>
  <si>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</si>
  <si>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</si>
  <si>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</si>
  <si>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</si>
  <si>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</si>
  <si>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</si>
  <si>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</si>
  <si>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</si>
  <si>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</si>
  <si>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</si>
  <si>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</si>
  <si>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</si>
  <si>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</si>
  <si>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</si>
  <si>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</si>
  <si>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</si>
  <si>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</si>
  <si>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</si>
  <si>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</si>
  <si>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</si>
  <si>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</si>
  <si>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</si>
  <si>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</si>
  <si>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</si>
  <si>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</si>
  <si>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</si>
  <si>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</si>
  <si>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</si>
  <si>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</si>
  <si>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</si>
  <si>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</si>
  <si>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</si>
  <si>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</si>
  <si>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</si>
  <si>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</si>
  <si>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</si>
  <si>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</si>
  <si>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</si>
  <si>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</si>
  <si>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</si>
  <si>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</si>
  <si>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</si>
  <si>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</si>
  <si>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</si>
  <si>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</si>
  <si>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</si>
  <si>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</si>
  <si>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</si>
  <si>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</si>
  <si>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</si>
  <si>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</si>
  <si>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</si>
  <si>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</si>
  <si>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</si>
  <si>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</si>
  <si>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</si>
  <si>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</si>
  <si>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</si>
  <si>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</si>
  <si>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</si>
  <si>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</si>
  <si>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</si>
  <si>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</si>
  <si>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</si>
  <si>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</si>
  <si>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</si>
  <si>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</si>
  <si>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</si>
  <si>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</si>
  <si>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</si>
  <si>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</si>
  <si>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</si>
  <si>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</si>
  <si>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</si>
  <si>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</si>
  <si>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</si>
  <si>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</si>
  <si>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</si>
  <si>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</si>
  <si>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</si>
  <si>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</si>
  <si>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</si>
  <si>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</si>
  <si>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</si>
  <si>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</si>
  <si>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</si>
  <si>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</si>
  <si>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</si>
  <si>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</si>
  <si>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</si>
  <si>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</si>
  <si>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</si>
  <si>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</si>
  <si>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</si>
  <si>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</si>
  <si>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</si>
  <si>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</si>
  <si>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</si>
  <si>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</si>
  <si>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</si>
  <si>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</si>
  <si>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</si>
  <si>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</si>
  <si>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</si>
  <si>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</si>
  <si>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</si>
  <si>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</si>
  <si>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</si>
  <si>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</si>
  <si>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</si>
  <si>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</si>
  <si>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</si>
  <si>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</si>
  <si>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</si>
  <si>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</si>
  <si>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</si>
  <si>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</si>
  <si>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</si>
  <si>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</si>
  <si>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</si>
  <si>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</si>
  <si>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</si>
  <si>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</si>
  <si>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</si>
  <si>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</si>
  <si>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</si>
  <si>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</si>
  <si>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</si>
  <si>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</si>
  <si>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</si>
  <si>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</si>
  <si>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</si>
  <si>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</si>
  <si>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</si>
  <si>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</si>
  <si>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</si>
  <si>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</si>
  <si>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</si>
  <si>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</si>
  <si>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</si>
  <si>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</si>
  <si>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</si>
  <si>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</si>
  <si>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</si>
  <si>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</si>
  <si>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</si>
  <si>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</si>
  <si>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</si>
  <si>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</si>
  <si>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</si>
  <si>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</si>
  <si>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</si>
  <si>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</si>
  <si>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</si>
  <si>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</si>
  <si>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</si>
  <si>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</si>
  <si>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</si>
  <si>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</si>
  <si>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</si>
  <si>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</si>
  <si>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</si>
  <si>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</si>
  <si>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</si>
  <si>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</si>
  <si>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</si>
  <si>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</si>
  <si>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</si>
  <si>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</si>
  <si>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</si>
  <si>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</si>
  <si>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</si>
  <si>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</si>
  <si>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</si>
  <si>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</si>
  <si>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</si>
  <si>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</si>
  <si>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</si>
  <si>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</si>
  <si>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</si>
  <si>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</si>
  <si>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</si>
  <si>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</si>
  <si>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</si>
  <si>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</si>
  <si>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</si>
  <si>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</si>
  <si>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</si>
  <si>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</si>
  <si>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</si>
  <si>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</si>
  <si>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</si>
  <si>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</si>
  <si>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</si>
  <si>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</si>
  <si>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</si>
  <si>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</si>
  <si>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</si>
  <si>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</si>
  <si>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</si>
  <si>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</si>
  <si>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</si>
  <si>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</si>
  <si>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</si>
  <si>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</si>
  <si>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</si>
  <si>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</si>
  <si>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</si>
  <si>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</si>
  <si>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</si>
  <si>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</si>
  <si>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</si>
  <si>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</si>
  <si>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</si>
  <si>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</si>
  <si>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</si>
  <si>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</si>
  <si>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</si>
  <si>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</si>
  <si>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</si>
  <si>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</si>
  <si>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</si>
  <si>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</si>
  <si>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</si>
  <si>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</si>
  <si>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</si>
  <si>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</si>
  <si>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</si>
  <si>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</si>
  <si>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</si>
  <si>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</si>
  <si>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</si>
  <si>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</si>
  <si>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</si>
  <si>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</si>
  <si>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</si>
  <si>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</si>
  <si>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</si>
  <si>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</si>
  <si>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</si>
  <si>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</si>
  <si>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</si>
  <si>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</si>
  <si>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</si>
  <si>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</si>
  <si>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</si>
  <si>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</si>
  <si>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</si>
  <si>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</si>
  <si>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</si>
  <si>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</si>
  <si>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</si>
  <si>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</si>
  <si>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</si>
  <si>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</si>
  <si>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</si>
  <si>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</si>
  <si>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</si>
  <si>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</si>
  <si>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</si>
  <si>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</si>
  <si>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</si>
  <si>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</si>
  <si>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</si>
  <si>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</si>
  <si>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</si>
  <si>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</si>
  <si>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</si>
  <si>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</si>
  <si>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</si>
  <si>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</si>
  <si>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</si>
  <si>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</si>
  <si>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</si>
  <si>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</si>
  <si>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</si>
  <si>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</si>
  <si>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</si>
  <si>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</si>
  <si>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</si>
  <si>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</si>
  <si>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</si>
  <si>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</si>
  <si>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</si>
  <si>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</si>
  <si>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</si>
  <si>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</si>
  <si>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</si>
  <si>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</si>
  <si>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</si>
  <si>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</si>
  <si>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</si>
  <si>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</si>
  <si>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</si>
  <si>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</si>
  <si>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</si>
  <si>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</si>
  <si>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</si>
  <si>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</si>
  <si>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</si>
  <si>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</si>
  <si>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</si>
  <si>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</si>
  <si>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</si>
  <si>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</si>
  <si>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</si>
  <si>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</si>
  <si>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</si>
  <si>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</si>
  <si>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</si>
  <si>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</si>
  <si>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</si>
  <si>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</si>
  <si>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</si>
  <si>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</si>
  <si>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</si>
  <si>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</si>
  <si>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</si>
  <si>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</si>
  <si>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</si>
  <si>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</si>
  <si>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</si>
  <si>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</si>
  <si>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</si>
  <si>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</si>
  <si>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</si>
  <si>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</si>
  <si>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</si>
  <si>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</si>
  <si>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</si>
  <si>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</si>
  <si>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</si>
  <si>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</si>
  <si>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</si>
  <si>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</si>
  <si>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</si>
  <si>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</si>
  <si>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</si>
  <si>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</si>
  <si>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</si>
  <si>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</si>
  <si>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</si>
  <si>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</si>
  <si>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</si>
  <si>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</si>
  <si>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</si>
  <si>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</si>
  <si>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</si>
  <si>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</si>
  <si>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</si>
  <si>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</si>
  <si>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</si>
  <si>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</si>
  <si>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</si>
  <si>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</si>
  <si>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</si>
  <si>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</si>
  <si>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</si>
  <si>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</si>
  <si>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</si>
  <si>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</si>
  <si>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</si>
  <si>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</si>
  <si>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</si>
  <si>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</si>
  <si>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</si>
  <si>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</si>
  <si>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</si>
  <si>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</si>
  <si>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</si>
  <si>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</si>
  <si>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</si>
  <si>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</si>
  <si>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</si>
  <si>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</si>
  <si>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</si>
  <si>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</si>
  <si>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</si>
  <si>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</si>
  <si>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</si>
  <si>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</si>
  <si>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</si>
  <si>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</si>
  <si>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</si>
  <si>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</si>
  <si>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</si>
  <si>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</si>
  <si>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</si>
  <si>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</si>
  <si>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</si>
  <si>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</si>
  <si>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</si>
  <si>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</si>
  <si>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</si>
  <si>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</si>
  <si>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</si>
  <si>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</si>
  <si>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</si>
  <si>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</si>
  <si>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</si>
  <si>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</si>
  <si>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</si>
  <si>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</si>
  <si>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</si>
  <si>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</si>
  <si>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</si>
  <si>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</si>
  <si>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</si>
  <si>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</si>
  <si>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</si>
  <si>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</si>
  <si>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</si>
  <si>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</si>
  <si>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</si>
  <si>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</si>
  <si>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</si>
  <si>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</si>
  <si>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</si>
  <si>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</si>
  <si>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</si>
  <si>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</si>
  <si>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</si>
  <si>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</si>
  <si>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</si>
  <si>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</si>
  <si>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</si>
  <si>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</si>
  <si>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</si>
  <si>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</si>
  <si>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</si>
  <si>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</si>
  <si>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</si>
  <si>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</si>
  <si>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</si>
  <si>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</si>
  <si>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</si>
  <si>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</si>
  <si>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</si>
  <si>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</si>
  <si>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</si>
  <si>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</si>
  <si>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</si>
  <si>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</si>
  <si>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</si>
  <si>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</si>
  <si>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</si>
  <si>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</si>
  <si>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</si>
  <si>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</si>
  <si>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</si>
  <si>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</si>
  <si>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</si>
  <si>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</si>
  <si>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</si>
  <si>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</si>
  <si>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</si>
  <si>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</si>
  <si>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</si>
  <si>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</si>
  <si>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</si>
  <si>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</si>
  <si>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</si>
  <si>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</si>
  <si>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</si>
  <si>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</si>
  <si>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</si>
  <si>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</si>
  <si>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</si>
  <si>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</si>
  <si>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</si>
  <si>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</si>
  <si>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</si>
  <si>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</si>
  <si>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</si>
  <si>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</si>
  <si>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</si>
  <si>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</si>
  <si>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</si>
  <si>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</si>
  <si>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</si>
  <si>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</si>
  <si>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</si>
  <si>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</si>
  <si>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</si>
  <si>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</si>
  <si>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</si>
  <si>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</si>
  <si>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</si>
  <si>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</si>
  <si>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</si>
  <si>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</si>
  <si>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</si>
  <si>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</si>
  <si>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</si>
  <si>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</si>
  <si>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</si>
  <si>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</si>
  <si>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</si>
  <si>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</si>
  <si>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</si>
  <si>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</si>
  <si>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</si>
  <si>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</si>
  <si>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</si>
  <si>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</si>
  <si>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</si>
  <si>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</si>
  <si>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</si>
  <si>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</si>
  <si>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</si>
  <si>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</si>
  <si>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</si>
  <si>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</si>
  <si>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</si>
  <si>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</si>
  <si>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</si>
  <si>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</si>
  <si>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</si>
  <si>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</si>
  <si>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</si>
  <si>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</si>
  <si>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</si>
  <si>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</si>
  <si>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</si>
  <si>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</si>
  <si>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</si>
  <si>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</si>
  <si>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</si>
  <si>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</si>
  <si>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</si>
  <si>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</si>
  <si>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</si>
  <si>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</si>
  <si>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</si>
  <si>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</si>
  <si>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</si>
  <si>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</si>
  <si>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</si>
  <si>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</si>
  <si>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</si>
  <si>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</si>
  <si>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</si>
  <si>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</si>
  <si>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</si>
  <si>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</si>
  <si>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</si>
  <si>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</si>
  <si>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</si>
  <si>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</si>
  <si>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</si>
  <si>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</si>
  <si>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</si>
  <si>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</si>
  <si>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</si>
  <si>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</si>
  <si>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</si>
  <si>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</si>
  <si>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</si>
  <si>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</si>
  <si>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</si>
  <si>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</si>
  <si>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</si>
  <si>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</si>
  <si>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</si>
  <si>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</si>
  <si>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</si>
  <si>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</si>
  <si>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</si>
  <si>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</si>
  <si>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</si>
  <si>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</si>
  <si>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</si>
  <si>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</si>
  <si>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</si>
  <si>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</si>
  <si>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</si>
  <si>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</si>
  <si>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</si>
  <si>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</si>
  <si>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</si>
  <si>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</si>
  <si>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</si>
  <si>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</si>
  <si>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</si>
  <si>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</si>
  <si>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</si>
  <si>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</si>
  <si>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</si>
  <si>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</si>
  <si>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</si>
  <si>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</si>
  <si>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</si>
  <si>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</si>
  <si>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</si>
  <si>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</si>
  <si>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</si>
  <si>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</si>
  <si>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</si>
  <si>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</si>
  <si>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</si>
  <si>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</si>
  <si>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</si>
  <si>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</si>
  <si>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</si>
  <si>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</si>
  <si>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</si>
  <si>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</si>
  <si>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</si>
  <si>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</si>
  <si>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</si>
  <si>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</si>
  <si>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</si>
  <si>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</si>
  <si>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</si>
  <si>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</si>
  <si>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</si>
  <si>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</si>
  <si>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</si>
  <si>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</si>
  <si>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</si>
  <si>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</si>
  <si>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</si>
  <si>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</si>
  <si>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</si>
  <si>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</si>
  <si>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</si>
  <si>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</si>
  <si>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</si>
  <si>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</si>
  <si>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</si>
  <si>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</si>
  <si>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</si>
  <si>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</si>
  <si>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</si>
  <si>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</si>
  <si>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</si>
  <si>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</si>
  <si>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</si>
  <si>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</si>
  <si>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</si>
  <si>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</si>
  <si>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</si>
  <si>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</si>
  <si>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</si>
  <si>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</si>
  <si>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</si>
  <si>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</si>
  <si>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</si>
  <si>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</si>
  <si>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</si>
  <si>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</si>
  <si>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</si>
  <si>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</si>
  <si>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</si>
  <si>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</si>
  <si>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</si>
  <si>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</si>
  <si>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</si>
  <si>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</si>
  <si>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</si>
  <si>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</si>
  <si>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</si>
  <si>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</si>
  <si>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</si>
  <si>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</si>
  <si>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</si>
  <si>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</si>
  <si>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</si>
  <si>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</si>
  <si>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</si>
  <si>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</si>
  <si>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</si>
  <si>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</si>
  <si>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</si>
  <si>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</si>
  <si>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</si>
  <si>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</si>
  <si>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</si>
  <si>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</si>
  <si>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</si>
  <si>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</si>
  <si>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</si>
  <si>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</si>
  <si>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</si>
  <si>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</si>
  <si>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</si>
  <si>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</si>
  <si>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</si>
  <si>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</si>
  <si>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</si>
  <si>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</si>
  <si>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</si>
  <si>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</si>
  <si>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</si>
  <si>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</si>
  <si>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</si>
  <si>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</si>
  <si>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</si>
  <si>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</si>
  <si>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</si>
  <si>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</si>
  <si>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</si>
  <si>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</si>
  <si>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</si>
  <si>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</si>
  <si>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</si>
  <si>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</si>
  <si>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</si>
  <si>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</si>
  <si>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</si>
  <si>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</si>
  <si>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</si>
  <si>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</si>
  <si>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</si>
  <si>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</si>
  <si>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</si>
  <si>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</si>
  <si>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</si>
  <si>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</si>
  <si>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</si>
  <si>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</si>
  <si>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</si>
  <si>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</si>
  <si>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</si>
  <si>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</si>
  <si>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</si>
  <si>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</si>
  <si>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</si>
  <si>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</si>
  <si>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</si>
  <si>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</si>
  <si>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</si>
  <si>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</si>
  <si>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</si>
  <si>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</si>
  <si>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</si>
  <si>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</si>
  <si>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</si>
  <si>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</si>
  <si>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</si>
  <si>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</si>
  <si>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</si>
  <si>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</si>
  <si>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</si>
  <si>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</si>
  <si>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</si>
  <si>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</si>
  <si>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</si>
  <si>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</si>
  <si>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</si>
  <si>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</si>
  <si>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</si>
  <si>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</si>
  <si>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</si>
  <si>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</si>
  <si>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</si>
  <si>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</si>
  <si>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</si>
  <si>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</si>
  <si>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</si>
  <si>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</si>
  <si>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</si>
  <si>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</si>
  <si>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</si>
  <si>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</si>
  <si>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</si>
  <si>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</si>
  <si>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</si>
  <si>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</si>
  <si>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</si>
  <si>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</si>
  <si>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</si>
  <si>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</si>
  <si>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</si>
  <si>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</si>
  <si>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</si>
  <si>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</si>
  <si>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</si>
  <si>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</si>
  <si>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</si>
  <si>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</si>
  <si>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</si>
  <si>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</si>
  <si>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</si>
  <si>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</si>
  <si>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</si>
  <si>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</si>
  <si>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</si>
  <si>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</si>
  <si>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</si>
  <si>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</si>
  <si>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</si>
  <si>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</si>
  <si>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</si>
  <si>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</si>
  <si>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</si>
  <si>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</si>
  <si>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</si>
  <si>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</si>
  <si>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</si>
  <si>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</si>
  <si>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</si>
  <si>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</si>
  <si>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</si>
  <si>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</si>
  <si>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</si>
  <si>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</si>
  <si>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</si>
  <si>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</si>
  <si>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</si>
  <si>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</si>
  <si>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</si>
  <si>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</si>
  <si>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</si>
  <si>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</si>
  <si>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</si>
  <si>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</si>
  <si>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</si>
  <si>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</si>
  <si>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</si>
  <si>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</si>
  <si>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</si>
  <si>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</si>
  <si>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</si>
  <si>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</si>
  <si>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</si>
  <si>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</si>
  <si>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</si>
  <si>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</si>
  <si>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</si>
  <si>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</si>
  <si>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</si>
  <si>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</si>
  <si>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</si>
  <si>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</si>
  <si>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</si>
  <si>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</si>
  <si>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</si>
  <si>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</si>
  <si>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</si>
  <si>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</si>
  <si>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</si>
  <si>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</si>
  <si>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</si>
  <si>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</si>
  <si>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</si>
  <si>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</si>
  <si>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</si>
  <si>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</si>
  <si>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</si>
  <si>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</si>
  <si>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</si>
  <si>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</si>
  <si>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</si>
  <si>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</si>
  <si>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</si>
  <si>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</si>
  <si>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</si>
  <si>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</si>
  <si>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</si>
  <si>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</si>
  <si>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</si>
  <si>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</si>
  <si>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</si>
  <si>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</si>
  <si>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</si>
  <si>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</si>
  <si>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</si>
  <si>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</si>
  <si>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</si>
  <si>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</si>
  <si>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</si>
  <si>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</si>
  <si>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</si>
  <si>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</si>
  <si>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</si>
  <si>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</si>
  <si>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</si>
  <si>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</si>
  <si>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</si>
  <si>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</si>
  <si>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</si>
  <si>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</si>
  <si>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</si>
  <si>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</si>
  <si>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</si>
  <si>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</si>
  <si>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</si>
  <si>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</si>
  <si>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</si>
  <si>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</si>
  <si>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</si>
  <si>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</si>
  <si>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</si>
  <si>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</si>
  <si>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</si>
  <si>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</si>
  <si>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</si>
  <si>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</si>
  <si>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</si>
  <si>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</si>
  <si>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</si>
  <si>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</si>
  <si>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</si>
  <si>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</si>
  <si>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</si>
  <si>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</si>
  <si>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</si>
  <si>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</si>
  <si>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</si>
  <si>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</si>
  <si>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</si>
  <si>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</si>
  <si>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</si>
  <si>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</si>
  <si>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</si>
  <si>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</si>
  <si>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</si>
  <si>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</si>
  <si>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</si>
  <si>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</si>
  <si>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</si>
  <si>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</si>
  <si>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</si>
  <si>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</si>
  <si>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</si>
  <si>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</si>
  <si>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</si>
  <si>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</si>
  <si>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</si>
  <si>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</si>
  <si>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</si>
  <si>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</si>
  <si>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</si>
  <si>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</si>
  <si>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</si>
  <si>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</si>
  <si>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</si>
  <si>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</si>
  <si>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</si>
  <si>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</si>
  <si>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</si>
  <si>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</si>
  <si>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</si>
  <si>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</si>
  <si>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</si>
  <si>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</si>
  <si>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</si>
  <si>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</si>
  <si>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</si>
  <si>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</si>
  <si>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</si>
  <si>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</si>
  <si>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</si>
  <si>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</si>
  <si>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</si>
  <si>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</si>
  <si>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</si>
  <si>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</si>
  <si>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</si>
  <si>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</si>
  <si>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</si>
  <si>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</si>
  <si>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</si>
  <si>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</si>
  <si>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</si>
  <si>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</si>
  <si>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</si>
  <si>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</si>
  <si>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</si>
  <si>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</si>
  <si>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</si>
  <si>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</si>
  <si>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</si>
  <si>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</si>
  <si>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</si>
  <si>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</si>
  <si>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</si>
  <si>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</si>
  <si>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</si>
  <si>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</si>
  <si>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</si>
  <si>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</si>
  <si>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</si>
  <si>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</si>
  <si>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</si>
  <si>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</si>
  <si>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</si>
  <si>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</si>
  <si>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</si>
  <si>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</si>
  <si>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</si>
  <si>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</si>
  <si>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</si>
  <si>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</si>
  <si>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</si>
  <si>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</si>
  <si>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</si>
  <si>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</si>
  <si>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</si>
  <si>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</si>
  <si>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</si>
  <si>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</si>
  <si>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</si>
  <si>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</si>
  <si>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</si>
  <si>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</si>
  <si>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</si>
  <si>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</si>
  <si>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</si>
  <si>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</si>
  <si>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</si>
  <si>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</si>
  <si>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</si>
  <si>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</si>
  <si>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</si>
  <si>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</si>
  <si>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</si>
  <si>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</si>
  <si>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</si>
  <si>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</si>
  <si>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</si>
  <si>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</si>
  <si>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</si>
  <si>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</si>
  <si>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</si>
  <si>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</si>
  <si>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</si>
  <si>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</si>
  <si>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</si>
  <si>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</si>
  <si>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</si>
  <si>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</si>
  <si>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</si>
  <si>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</si>
  <si>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</si>
  <si>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</si>
  <si>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</si>
  <si>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</si>
  <si>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</si>
  <si>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</si>
  <si>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</si>
  <si>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</si>
  <si>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</si>
  <si>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</si>
  <si>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</si>
  <si>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</si>
  <si>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</si>
  <si>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</si>
  <si>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</si>
  <si>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</si>
  <si>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</si>
  <si>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</si>
  <si>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</si>
  <si>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</si>
  <si>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</si>
  <si>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</si>
  <si>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</si>
  <si>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</si>
  <si>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</si>
  <si>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</si>
  <si>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</si>
  <si>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</si>
  <si>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</si>
  <si>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</si>
  <si>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</si>
  <si>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</si>
  <si>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</si>
  <si>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</si>
  <si>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</si>
  <si>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</si>
  <si>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</si>
  <si>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</si>
  <si>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</si>
  <si>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</si>
  <si>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</si>
  <si>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</si>
  <si>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</si>
  <si>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</si>
  <si>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</si>
  <si>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</si>
  <si>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</si>
  <si>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</si>
  <si>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</si>
  <si>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</si>
  <si>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</si>
  <si>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</si>
  <si>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</si>
  <si>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</si>
  <si>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</si>
  <si>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</si>
  <si>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</si>
  <si>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</si>
  <si>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</si>
  <si>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</si>
  <si>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</si>
  <si>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</si>
  <si>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</si>
  <si>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</si>
  <si>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</si>
  <si>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</si>
  <si>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</si>
  <si>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</si>
  <si>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</si>
  <si>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</si>
  <si>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</si>
  <si>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</si>
  <si>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</si>
  <si>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</si>
  <si>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</si>
  <si>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</si>
  <si>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</si>
  <si>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</si>
  <si>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</si>
  <si>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</si>
  <si>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</si>
  <si>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</si>
  <si>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</si>
  <si>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</si>
  <si>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</si>
  <si>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</si>
  <si>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</si>
  <si>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</si>
  <si>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</si>
  <si>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</si>
  <si>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</si>
  <si>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</si>
  <si>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</si>
  <si>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</si>
  <si>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</si>
  <si>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</si>
  <si>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</si>
  <si>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</si>
  <si>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</si>
  <si>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</si>
  <si>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</si>
  <si>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</si>
  <si>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</si>
  <si>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</si>
  <si>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</si>
  <si>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</si>
  <si>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</si>
  <si>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</si>
  <si>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</si>
  <si>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</si>
  <si>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</si>
  <si>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</si>
  <si>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</si>
  <si>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</si>
  <si>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</si>
  <si>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</si>
  <si>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</si>
  <si>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</si>
  <si>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</si>
  <si>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</si>
  <si>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</si>
  <si>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</si>
  <si>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</si>
  <si>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</si>
  <si>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</si>
  <si>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</si>
  <si>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</si>
  <si>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</si>
  <si>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</si>
  <si>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</si>
  <si>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</si>
  <si>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</si>
  <si>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</si>
  <si>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</si>
  <si>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</si>
  <si>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</si>
  <si>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</si>
  <si>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</si>
  <si>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</si>
  <si>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</si>
  <si>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</si>
  <si>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</si>
  <si>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</si>
  <si>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</si>
  <si>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</si>
  <si>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</si>
  <si>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</si>
  <si>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</si>
  <si>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</si>
  <si>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</si>
  <si>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</si>
  <si>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</si>
  <si>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</si>
  <si>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</si>
  <si>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</si>
  <si>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</si>
  <si>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</si>
  <si>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</si>
  <si>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</si>
  <si>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</si>
  <si>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</si>
  <si>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</si>
  <si>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</si>
  <si>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</si>
  <si>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</si>
  <si>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</si>
  <si>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</si>
  <si>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</si>
  <si>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</si>
  <si>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</si>
  <si>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</si>
  <si>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</si>
  <si>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</si>
  <si>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</si>
  <si>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</si>
  <si>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</si>
  <si>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</si>
  <si>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</si>
  <si>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</si>
  <si>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</si>
  <si>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</si>
  <si>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</si>
  <si>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</si>
  <si>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</si>
  <si>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</si>
  <si>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</si>
  <si>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</si>
  <si>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</si>
  <si>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</si>
  <si>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</si>
  <si>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</si>
  <si>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</si>
  <si>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</si>
  <si>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</si>
  <si>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</si>
  <si>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</si>
  <si>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</si>
  <si>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</si>
  <si>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</si>
  <si>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</si>
  <si>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</si>
  <si>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</si>
  <si>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</si>
  <si>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</si>
  <si>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</si>
  <si>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</si>
  <si>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</si>
  <si>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</si>
  <si>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</si>
  <si>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</si>
  <si>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</si>
  <si>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</si>
  <si>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</si>
  <si>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</si>
  <si>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</si>
  <si>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</si>
  <si>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</si>
  <si>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</si>
  <si>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</si>
  <si>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</si>
  <si>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</si>
  <si>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</si>
  <si>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</si>
  <si>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</si>
  <si>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</si>
  <si>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</si>
  <si>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</si>
  <si>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</si>
  <si>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</si>
  <si>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</si>
  <si>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</si>
  <si>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</si>
  <si>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</si>
  <si>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</si>
  <si>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</si>
  <si>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</si>
  <si>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</si>
  <si>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</si>
  <si>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</si>
  <si>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</si>
  <si>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</si>
  <si>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</si>
  <si>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</si>
  <si>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</si>
  <si>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</si>
  <si>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</si>
  <si>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</si>
  <si>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</si>
  <si>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</si>
  <si>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</si>
  <si>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</si>
  <si>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</si>
  <si>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</si>
  <si>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</si>
  <si>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</si>
  <si>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</si>
  <si>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</si>
  <si>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</si>
  <si>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</si>
  <si>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</si>
  <si>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</si>
  <si>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</si>
  <si>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</si>
  <si>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</si>
  <si>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</si>
  <si>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</si>
  <si>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</si>
  <si>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</si>
  <si>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</si>
  <si>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</si>
  <si>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</si>
  <si>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</si>
  <si>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</si>
  <si>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</si>
  <si>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</si>
  <si>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</si>
  <si>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</si>
  <si>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</si>
  <si>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</si>
  <si>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</si>
  <si>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</si>
  <si>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</si>
  <si>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</si>
  <si>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</si>
  <si>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</si>
  <si>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</si>
  <si>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</si>
  <si>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</si>
  <si>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</si>
  <si>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</si>
  <si>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</si>
  <si>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</si>
  <si>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</si>
  <si>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</si>
  <si>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</si>
  <si>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</si>
  <si>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</si>
  <si>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</si>
  <si>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</si>
  <si>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</si>
  <si>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</si>
  <si>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</si>
  <si>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</si>
  <si>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</si>
  <si>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</si>
  <si>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</si>
  <si>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</si>
  <si>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</si>
  <si>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</si>
  <si>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</si>
  <si>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</si>
  <si>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</si>
  <si>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</si>
  <si>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</si>
  <si>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</si>
  <si>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</si>
  <si>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</si>
  <si>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</si>
  <si>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</si>
  <si>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</si>
  <si>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</si>
  <si>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</si>
  <si>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</si>
  <si>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</si>
  <si>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</si>
  <si>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</si>
  <si>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</si>
  <si>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</si>
  <si>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</si>
  <si>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</si>
  <si>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</si>
  <si>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</si>
  <si>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</si>
  <si>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</si>
  <si>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</si>
  <si>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</si>
  <si>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</si>
  <si>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</si>
  <si>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</si>
  <si>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</si>
  <si>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</si>
  <si>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</si>
  <si>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</si>
  <si>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</si>
  <si>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</si>
  <si>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</si>
  <si>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</si>
  <si>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</si>
  <si>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</si>
  <si>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</si>
  <si>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</si>
  <si>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</si>
  <si>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</si>
  <si>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</si>
  <si>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</si>
  <si>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</si>
  <si>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</si>
  <si>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</si>
  <si>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</si>
  <si>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</si>
  <si>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</si>
  <si>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</si>
  <si>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</si>
  <si>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</si>
  <si>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</si>
  <si>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</si>
  <si>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</si>
  <si>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</si>
  <si>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</si>
  <si>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</si>
  <si>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</si>
  <si>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</si>
  <si>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</si>
  <si>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</si>
  <si>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</si>
  <si>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</si>
  <si>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</si>
  <si>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</si>
  <si>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</si>
  <si>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</si>
  <si>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</si>
  <si>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</si>
  <si>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</si>
  <si>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</si>
  <si>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</si>
  <si>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</si>
  <si>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</si>
  <si>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</si>
  <si>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</si>
  <si>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</si>
  <si>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</si>
  <si>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</si>
  <si>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</si>
  <si>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</si>
  <si>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</si>
  <si>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</si>
  <si>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</si>
  <si>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</si>
  <si>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</si>
  <si>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</si>
  <si>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</si>
  <si>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</si>
  <si>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</si>
  <si>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</si>
  <si>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</si>
  <si>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</si>
  <si>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</si>
  <si>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</si>
  <si>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</si>
  <si>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</si>
  <si>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</si>
  <si>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</si>
  <si>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</si>
  <si>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</si>
  <si>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</si>
  <si>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</si>
  <si>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</si>
  <si>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</si>
  <si>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</si>
  <si>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</si>
  <si>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</si>
  <si>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</si>
  <si>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</si>
  <si>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</si>
  <si>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</si>
  <si>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</si>
  <si>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</si>
  <si>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</si>
  <si>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</si>
  <si>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</si>
  <si>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</si>
  <si>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</si>
  <si>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</si>
  <si>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</si>
  <si>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</si>
  <si>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</si>
  <si>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</si>
  <si>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</si>
  <si>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</si>
  <si>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</si>
  <si>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</si>
  <si>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</si>
  <si>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</si>
  <si>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</si>
  <si>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</si>
  <si>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</si>
  <si>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</si>
  <si>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</si>
  <si>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</si>
  <si>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</si>
  <si>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</si>
  <si>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</si>
  <si>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</si>
  <si>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</si>
  <si>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</si>
  <si>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</si>
  <si>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</si>
  <si>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</si>
  <si>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</si>
  <si>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</si>
  <si>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</si>
  <si>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</si>
  <si>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</si>
  <si>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</si>
  <si>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</si>
  <si>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</si>
  <si>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</si>
  <si>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</si>
  <si>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</si>
  <si>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</si>
  <si>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</si>
  <si>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</si>
  <si>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</si>
  <si>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</si>
  <si>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</si>
  <si>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</si>
  <si>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</si>
  <si>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</si>
  <si>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</si>
  <si>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</si>
  <si>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</si>
  <si>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</si>
  <si>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</si>
  <si>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</si>
  <si>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</si>
  <si>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</si>
  <si>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</si>
  <si>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</si>
  <si>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</si>
  <si>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</si>
  <si>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</si>
  <si>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</si>
  <si>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</si>
  <si>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</si>
  <si>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</si>
  <si>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</si>
  <si>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</si>
  <si>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</si>
  <si>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</si>
  <si>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</si>
  <si>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</si>
  <si>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</si>
  <si>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</si>
  <si>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</si>
  <si>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</si>
  <si>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</si>
  <si>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</si>
  <si>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</si>
  <si>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</si>
  <si>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</si>
  <si>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</si>
  <si>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</si>
  <si>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</si>
  <si>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</si>
  <si>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</si>
  <si>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</si>
  <si>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</si>
  <si>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</si>
  <si>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</si>
  <si>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</si>
  <si>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</si>
  <si>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</si>
  <si>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</si>
  <si>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</si>
  <si>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</si>
  <si>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</si>
  <si>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</si>
  <si>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</si>
  <si>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</si>
  <si>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</si>
  <si>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</si>
  <si>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</si>
  <si>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</si>
  <si>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</si>
  <si>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</si>
  <si>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</si>
  <si>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</si>
  <si>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</si>
  <si>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</si>
  <si>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</si>
  <si>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</si>
  <si>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</si>
  <si>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</si>
  <si>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</si>
  <si>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</si>
  <si>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</si>
  <si>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</si>
  <si>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</si>
  <si>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</si>
  <si>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</si>
  <si>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</si>
  <si>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</si>
  <si>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</si>
  <si>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</si>
  <si>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</si>
  <si>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</si>
  <si>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</si>
  <si>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</si>
  <si>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</si>
  <si>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</si>
  <si>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</si>
  <si>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</si>
  <si>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</si>
  <si>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</si>
  <si>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</si>
  <si>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</si>
  <si>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</si>
  <si>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</si>
  <si>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</si>
  <si>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</si>
  <si>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</si>
  <si>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</si>
  <si>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</si>
  <si>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</si>
  <si>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</si>
  <si>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</si>
  <si>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</si>
  <si>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</si>
  <si>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</si>
  <si>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</si>
  <si>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</si>
  <si>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</si>
  <si>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</si>
  <si>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</si>
  <si>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</si>
  <si>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</si>
  <si>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</si>
  <si>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</si>
  <si>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</si>
  <si>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</si>
  <si>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</si>
  <si>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</si>
  <si>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</si>
  <si>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</si>
  <si>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</si>
  <si>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</si>
  <si>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</si>
  <si>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</si>
  <si>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</si>
  <si>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</si>
  <si>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</si>
  <si>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</si>
  <si>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</si>
  <si>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</si>
  <si>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</si>
  <si>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</si>
  <si>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</si>
  <si>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</si>
  <si>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</si>
  <si>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</si>
  <si>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</si>
  <si>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</si>
  <si>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</si>
  <si>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</si>
  <si>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</si>
  <si>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</si>
  <si>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</si>
  <si>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</si>
  <si>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</si>
  <si>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</si>
  <si>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</si>
  <si>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</si>
  <si>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</si>
  <si>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</si>
  <si>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</si>
  <si>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</si>
  <si>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</si>
  <si>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</si>
  <si>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</si>
  <si>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</si>
  <si>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</si>
  <si>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</si>
  <si>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</si>
  <si>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</si>
  <si>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</si>
  <si>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</si>
  <si>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</si>
  <si>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</si>
  <si>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</si>
  <si>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</si>
  <si>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</si>
  <si>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</si>
  <si>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</si>
  <si>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</si>
  <si>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</si>
  <si>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</si>
  <si>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</si>
  <si>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</si>
  <si>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</si>
  <si>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</si>
  <si>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</si>
  <si>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</si>
  <si>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</si>
  <si>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</si>
  <si>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</si>
  <si>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</si>
  <si>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</si>
  <si>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</si>
  <si>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</si>
  <si>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</si>
  <si>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</si>
  <si>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</si>
  <si>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</si>
  <si>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</si>
  <si>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</si>
  <si>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</si>
  <si>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</si>
  <si>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</si>
  <si>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</si>
  <si>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</si>
  <si>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</si>
  <si>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</si>
  <si>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</si>
  <si>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</si>
  <si>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</si>
  <si>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</si>
  <si>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</si>
  <si>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</si>
  <si>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</si>
  <si>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</si>
  <si>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</si>
  <si>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</si>
  <si>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</si>
  <si>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</si>
  <si>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</si>
  <si>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</si>
  <si>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</si>
  <si>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</si>
  <si>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</si>
  <si>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</si>
  <si>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</si>
  <si>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</si>
  <si>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</si>
  <si>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</si>
  <si>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</si>
  <si>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</si>
  <si>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</si>
  <si>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</si>
  <si>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</si>
  <si>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</si>
  <si>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</si>
  <si>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</si>
  <si>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</si>
  <si>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</si>
  <si>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</si>
  <si>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</si>
  <si>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</si>
  <si>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</si>
  <si>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</si>
  <si>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</si>
  <si>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</si>
  <si>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</si>
  <si>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</si>
  <si>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</si>
  <si>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</si>
  <si>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</si>
  <si>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</si>
  <si>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</si>
  <si>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</si>
  <si>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</si>
  <si>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</si>
  <si>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</si>
  <si>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</si>
  <si>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</si>
  <si>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</si>
  <si>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</si>
  <si>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</si>
  <si>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</si>
  <si>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</si>
  <si>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</si>
  <si>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</si>
  <si>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</si>
  <si>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</si>
  <si>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</si>
  <si>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</si>
  <si>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</si>
  <si>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</si>
  <si>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</si>
  <si>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</si>
  <si>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</si>
  <si>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</si>
  <si>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</si>
  <si>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</si>
  <si>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</si>
  <si>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</si>
  <si>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</si>
  <si>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</si>
  <si>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</si>
  <si>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</si>
  <si>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</si>
  <si>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</si>
  <si>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</si>
  <si>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</si>
  <si>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</si>
  <si>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</si>
  <si>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</si>
  <si>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</si>
  <si>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</si>
  <si>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</si>
  <si>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</si>
  <si>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</si>
  <si>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</si>
  <si>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</si>
  <si>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</si>
  <si>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</si>
  <si>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</si>
  <si>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</si>
  <si>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</si>
  <si>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</si>
  <si>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</si>
  <si>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</si>
  <si>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</si>
  <si>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</si>
  <si>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</si>
  <si>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</si>
  <si>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</si>
  <si>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</si>
  <si>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</si>
  <si>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</si>
  <si>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</si>
  <si>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</si>
  <si>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</si>
  <si>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</si>
  <si>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</si>
  <si>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</si>
  <si>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</si>
  <si>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</si>
  <si>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</si>
  <si>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</si>
  <si>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</si>
  <si>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</si>
  <si>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</si>
  <si>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</si>
  <si>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</si>
  <si>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</si>
  <si>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</si>
  <si>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</si>
  <si>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</si>
  <si>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</si>
  <si>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</si>
  <si>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</si>
  <si>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</si>
  <si>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</si>
  <si>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</si>
  <si>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</si>
  <si>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</si>
  <si>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</si>
  <si>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</si>
  <si>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</si>
  <si>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</si>
  <si>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</si>
  <si>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</si>
  <si>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</si>
  <si>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</si>
  <si>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</si>
  <si>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</si>
  <si>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</si>
  <si>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</si>
  <si>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</si>
  <si>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</si>
  <si>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</si>
  <si>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</si>
  <si>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</si>
  <si>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</si>
  <si>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</si>
  <si>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</si>
  <si>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</si>
  <si>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</si>
  <si>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</si>
  <si>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</si>
  <si>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</si>
  <si>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</si>
  <si>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</si>
  <si>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</si>
  <si>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</si>
  <si>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</si>
  <si>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</si>
  <si>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</si>
  <si>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</si>
  <si>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</si>
  <si>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</si>
  <si>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</si>
  <si>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</si>
  <si>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</si>
  <si>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</si>
  <si>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</si>
  <si>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</si>
  <si>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</si>
  <si>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</si>
  <si>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</si>
  <si>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</si>
  <si>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</si>
  <si>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</si>
  <si>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</si>
  <si>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</si>
  <si>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</si>
  <si>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</si>
  <si>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</si>
  <si>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</si>
  <si>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</si>
  <si>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</si>
  <si>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</si>
  <si>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</si>
  <si>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</si>
  <si>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</si>
  <si>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</si>
  <si>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</si>
  <si>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</si>
  <si>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</si>
  <si>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</si>
  <si>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</si>
  <si>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</si>
  <si>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</si>
  <si>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</si>
  <si>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</si>
  <si>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</si>
  <si>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</si>
  <si>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</si>
  <si>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</si>
  <si>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</si>
  <si>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</si>
  <si>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</si>
  <si>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</si>
  <si>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</si>
  <si>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</si>
  <si>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</si>
  <si>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</si>
  <si>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</si>
  <si>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</si>
  <si>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</si>
  <si>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</si>
  <si>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</si>
  <si>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</si>
  <si>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</si>
  <si>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</si>
  <si>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</si>
  <si>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</si>
  <si>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</si>
  <si>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</si>
  <si>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</si>
  <si>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</si>
  <si>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</si>
  <si>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</si>
  <si>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</si>
  <si>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</si>
  <si>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</si>
  <si>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</si>
  <si>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</si>
  <si>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</si>
  <si>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</si>
  <si>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</si>
  <si>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</si>
  <si>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</si>
  <si>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</si>
  <si>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</si>
  <si>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</si>
  <si>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</si>
  <si>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</si>
  <si>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</si>
  <si>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</si>
  <si>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</si>
  <si>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</si>
  <si>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</si>
  <si>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</si>
  <si>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</si>
  <si>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</si>
  <si>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</si>
  <si>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</si>
  <si>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</si>
  <si>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</si>
  <si>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</si>
  <si>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</si>
  <si>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</si>
  <si>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</si>
  <si>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</si>
  <si>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</si>
  <si>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</si>
  <si>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</si>
  <si>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</si>
  <si>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</si>
  <si>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</si>
  <si>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</si>
  <si>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</si>
  <si>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</si>
  <si>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</si>
  <si>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</si>
  <si>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</si>
  <si>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</si>
  <si>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</si>
  <si>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</si>
  <si>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</si>
  <si>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</si>
  <si>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</si>
  <si>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</si>
  <si>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</si>
  <si>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</si>
  <si>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</si>
  <si>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</si>
  <si>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</si>
  <si>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</si>
  <si>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</si>
  <si>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</si>
  <si>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</si>
  <si>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</si>
  <si>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</si>
  <si>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</si>
  <si>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</si>
  <si>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</si>
  <si>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</si>
  <si>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</si>
  <si>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</si>
  <si>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</si>
  <si>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</si>
  <si>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</si>
  <si>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</si>
  <si>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</si>
  <si>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</si>
  <si>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</si>
  <si>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</si>
  <si>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</si>
  <si>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</si>
  <si>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</si>
  <si>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</si>
  <si>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</si>
  <si>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</si>
  <si>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</si>
  <si>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</si>
  <si>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</si>
  <si>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</si>
  <si>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</si>
  <si>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</si>
  <si>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</si>
  <si>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</si>
  <si>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</si>
  <si>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</si>
  <si>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</si>
  <si>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</si>
  <si>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</si>
  <si>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</si>
  <si>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</si>
  <si>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</si>
  <si>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</si>
  <si>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</si>
  <si>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</si>
  <si>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</si>
  <si>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</si>
  <si>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</si>
  <si>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</si>
  <si>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</si>
  <si>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</si>
  <si>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</si>
  <si>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</si>
  <si>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</si>
  <si>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</si>
  <si>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</si>
  <si>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</si>
  <si>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</si>
  <si>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</si>
  <si>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</si>
  <si>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</si>
  <si>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</si>
  <si>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</si>
  <si>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</si>
  <si>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</si>
  <si>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</si>
  <si>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</si>
  <si>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</si>
  <si>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</si>
  <si>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</si>
  <si>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</si>
  <si>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</si>
  <si>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</si>
  <si>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</si>
  <si>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</si>
  <si>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</si>
  <si>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</si>
  <si>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</si>
  <si>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</si>
  <si>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</si>
  <si>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</si>
  <si>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</si>
  <si>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</si>
  <si>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</si>
  <si>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</si>
  <si>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</si>
  <si>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</si>
  <si>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</si>
  <si>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</si>
  <si>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</si>
  <si>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</si>
  <si>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</si>
  <si>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</si>
  <si>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</si>
  <si>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</si>
  <si>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</si>
  <si>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</si>
  <si>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</si>
  <si>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</si>
  <si>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</si>
  <si>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</si>
  <si>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</si>
  <si>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</si>
  <si>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</si>
  <si>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</si>
  <si>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</si>
  <si>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</si>
  <si>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</si>
  <si>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</si>
  <si>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</si>
  <si>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</si>
  <si>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</si>
  <si>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</si>
  <si>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</si>
  <si>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</si>
  <si>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</si>
  <si>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</si>
  <si>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</si>
  <si>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</si>
  <si>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</si>
  <si>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</si>
  <si>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</si>
  <si>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</si>
  <si>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</si>
  <si>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</si>
  <si>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</si>
  <si>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</si>
  <si>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</si>
  <si>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</si>
  <si>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</si>
  <si>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</si>
  <si>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</si>
  <si>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</si>
  <si>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</si>
  <si>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</si>
  <si>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</si>
  <si>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</si>
  <si>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</si>
  <si>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</si>
  <si>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</si>
  <si>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</si>
  <si>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</si>
  <si>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</si>
  <si>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</si>
  <si>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</si>
  <si>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</si>
  <si>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</si>
  <si>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</si>
  <si>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</si>
  <si>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</si>
  <si>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</si>
  <si>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</si>
  <si>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</si>
  <si>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</si>
  <si>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</si>
  <si>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</si>
  <si>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</si>
  <si>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</si>
  <si>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</si>
  <si>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</si>
  <si>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</si>
  <si>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</si>
  <si>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</si>
  <si>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</si>
  <si>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</si>
  <si>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</si>
  <si>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</si>
  <si>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</si>
  <si>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</si>
  <si>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</si>
  <si>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</si>
  <si>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</si>
  <si>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</si>
  <si>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</si>
  <si>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</si>
  <si>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</si>
  <si>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</si>
  <si>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</si>
  <si>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</si>
  <si>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</si>
  <si>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</si>
  <si>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</si>
  <si>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</si>
  <si>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</si>
  <si>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</si>
  <si>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</si>
  <si>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</si>
  <si>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</si>
  <si>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</si>
  <si>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</si>
  <si>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</si>
  <si>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</si>
  <si>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</si>
  <si>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</si>
  <si>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</si>
  <si>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</si>
  <si>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</si>
  <si>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</si>
  <si>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</si>
  <si>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</si>
  <si>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</si>
  <si>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</si>
  <si>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</si>
  <si>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</si>
  <si>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</si>
  <si>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</si>
  <si>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</si>
  <si>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</si>
  <si>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</si>
  <si>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</si>
  <si>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</si>
  <si>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</si>
  <si>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</si>
  <si>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</si>
  <si>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</si>
  <si>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</si>
  <si>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</si>
  <si>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</si>
  <si>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</si>
  <si>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</si>
  <si>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</si>
  <si>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</si>
  <si>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</si>
  <si>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</si>
  <si>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</si>
  <si>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</si>
  <si>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</si>
  <si>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</si>
  <si>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</si>
  <si>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</si>
  <si>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</si>
  <si>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</si>
  <si>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</si>
  <si>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</si>
  <si>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</si>
  <si>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</si>
  <si>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</si>
  <si>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</si>
  <si>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</si>
  <si>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</si>
  <si>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</si>
  <si>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</si>
  <si>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</si>
  <si>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</si>
  <si>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</si>
  <si>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</si>
  <si>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</si>
  <si>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</si>
  <si>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</si>
  <si>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</si>
  <si>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</si>
  <si>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</si>
  <si>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</si>
  <si>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</si>
  <si>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</si>
  <si>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</si>
  <si>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</si>
  <si>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</si>
  <si>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</si>
  <si>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</si>
  <si>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</si>
  <si>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</si>
  <si>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</si>
  <si>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</si>
  <si>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</si>
  <si>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</si>
  <si>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</si>
  <si>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</si>
  <si>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</si>
  <si>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</si>
  <si>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</si>
  <si>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</si>
  <si>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</si>
  <si>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</si>
  <si>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</si>
  <si>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</si>
  <si>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</si>
  <si>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</si>
  <si>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</si>
  <si>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</si>
  <si>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</si>
  <si>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</si>
  <si>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</si>
  <si>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</si>
  <si>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</si>
  <si>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</si>
  <si>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</si>
  <si>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</si>
  <si>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</si>
  <si>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</si>
  <si>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</si>
  <si>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</si>
  <si>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</si>
  <si>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</si>
  <si>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</si>
  <si>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</si>
  <si>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</si>
  <si>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</si>
  <si>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</si>
  <si>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</si>
  <si>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</si>
  <si>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</si>
  <si>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</si>
  <si>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</si>
  <si>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</si>
  <si>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</si>
  <si>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</si>
  <si>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</si>
  <si>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</si>
  <si>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</si>
  <si>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</si>
  <si>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</si>
  <si>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</si>
  <si>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</si>
  <si>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</si>
  <si>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</si>
  <si>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</si>
  <si>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</si>
  <si>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</si>
  <si>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</si>
  <si>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</si>
  <si>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</si>
  <si>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</si>
  <si>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</si>
  <si>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</si>
  <si>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</si>
  <si>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</si>
  <si>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</si>
  <si>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</si>
  <si>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</si>
  <si>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</si>
  <si>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</si>
  <si>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</si>
  <si>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</si>
  <si>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</si>
  <si>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</si>
  <si>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</si>
  <si>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</si>
  <si>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</si>
  <si>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</si>
  <si>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</si>
  <si>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</si>
  <si>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</si>
  <si>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</si>
  <si>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</si>
  <si>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</si>
  <si>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</si>
  <si>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</si>
  <si>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</si>
  <si>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</si>
  <si>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</si>
  <si>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</si>
  <si>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</si>
  <si>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</si>
  <si>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</si>
  <si>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</si>
  <si>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</si>
  <si>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</si>
  <si>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</si>
  <si>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</si>
  <si>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</si>
  <si>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</si>
  <si>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</si>
  <si>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</si>
  <si>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</si>
  <si>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</si>
  <si>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</si>
  <si>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</si>
  <si>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</si>
  <si>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</si>
  <si>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</si>
  <si>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</si>
  <si>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</si>
  <si>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</si>
  <si>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</si>
  <si>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</si>
  <si>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</si>
  <si>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</si>
  <si>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</si>
  <si>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</si>
  <si>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</si>
  <si>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</si>
  <si>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</si>
  <si>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</si>
  <si>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</si>
  <si>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</si>
  <si>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</si>
  <si>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</si>
  <si>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</si>
  <si>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</si>
  <si>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</si>
  <si>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</si>
  <si>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</si>
  <si>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</si>
  <si>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</si>
  <si>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</si>
  <si>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</si>
  <si>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</si>
  <si>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</si>
  <si>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</si>
  <si>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</si>
  <si>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</si>
  <si>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</si>
  <si>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</si>
  <si>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</si>
  <si>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</si>
  <si>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</si>
  <si>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</si>
  <si>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</si>
  <si>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</si>
  <si>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</si>
  <si>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</si>
  <si>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</si>
  <si>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</si>
  <si>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</si>
  <si>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</si>
  <si>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</si>
  <si>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</si>
  <si>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</si>
  <si>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</si>
  <si>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</si>
  <si>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</si>
  <si>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</si>
  <si>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</si>
  <si>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</si>
  <si>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</si>
  <si>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</si>
  <si>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</si>
  <si>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</si>
  <si>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</si>
  <si>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</si>
  <si>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</si>
  <si>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</si>
  <si>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</si>
  <si>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</si>
  <si>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</si>
  <si>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</si>
  <si>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</si>
  <si>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</si>
  <si>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</si>
  <si>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</si>
  <si>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</si>
  <si>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</si>
  <si>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</si>
  <si>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</si>
  <si>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</si>
  <si>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</si>
  <si>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</si>
  <si>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</si>
  <si>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</si>
  <si>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</si>
  <si>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</si>
  <si>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</si>
  <si>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</si>
  <si>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</si>
  <si>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</si>
  <si>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</si>
  <si>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</si>
  <si>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</si>
  <si>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</si>
  <si>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</si>
  <si>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</si>
  <si>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</si>
  <si>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</si>
  <si>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</si>
  <si>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</si>
  <si>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</si>
  <si>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</si>
  <si>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</si>
  <si>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</si>
  <si>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</si>
  <si>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</si>
  <si>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</si>
  <si>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</si>
  <si>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</si>
  <si>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</si>
  <si>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</si>
  <si>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</si>
  <si>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</si>
  <si>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</si>
  <si>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</si>
  <si>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</si>
  <si>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</si>
  <si>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</si>
  <si>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</si>
  <si>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</si>
  <si>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</si>
  <si>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</si>
  <si>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</si>
  <si>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</si>
  <si>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</si>
  <si>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</si>
  <si>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</si>
  <si>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</si>
  <si>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</si>
  <si>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</si>
  <si>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</si>
  <si>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</si>
  <si>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</si>
  <si>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</si>
  <si>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</si>
  <si>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</si>
  <si>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</si>
  <si>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</si>
  <si>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</si>
  <si>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</si>
  <si>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</si>
  <si>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</si>
  <si>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</si>
  <si>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</si>
  <si>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</si>
  <si>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</si>
  <si>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</si>
  <si>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</si>
  <si>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</si>
  <si>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</si>
  <si>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</si>
  <si>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</si>
  <si>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</si>
  <si>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</si>
  <si>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</si>
  <si>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</si>
  <si>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</si>
  <si>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</si>
  <si>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</si>
  <si>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</si>
  <si>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</si>
  <si>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</si>
  <si>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</si>
  <si>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</si>
  <si>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</si>
  <si>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</si>
  <si>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</si>
  <si>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</si>
  <si>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</si>
  <si>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</si>
  <si>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</si>
  <si>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</si>
  <si>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</si>
  <si>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</si>
  <si>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</si>
  <si>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</si>
  <si>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</si>
  <si>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</si>
  <si>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</si>
  <si>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</si>
  <si>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</si>
  <si>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</si>
  <si>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</si>
  <si>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</si>
  <si>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</si>
  <si>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</si>
  <si>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</si>
  <si>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</si>
  <si>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</si>
  <si>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</si>
  <si>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</si>
  <si>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</si>
  <si>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</si>
  <si>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</si>
  <si>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</si>
  <si>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</si>
  <si>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</si>
  <si>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</si>
  <si>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</si>
  <si>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</si>
  <si>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</si>
  <si>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</si>
  <si>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</si>
  <si>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</si>
  <si>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</si>
  <si>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</si>
  <si>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</si>
  <si>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</si>
  <si>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</si>
  <si>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</si>
  <si>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</si>
  <si>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</si>
  <si>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</si>
  <si>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</si>
  <si>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</si>
  <si>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</si>
  <si>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</si>
  <si>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</si>
  <si>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</si>
  <si>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</si>
  <si>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</si>
  <si>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</si>
  <si>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</si>
  <si>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</si>
  <si>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</si>
  <si>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</si>
  <si>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</si>
  <si>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</si>
  <si>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</si>
  <si>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</si>
  <si>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</si>
  <si>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</si>
  <si>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</si>
  <si>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</si>
  <si>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</si>
  <si>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</si>
  <si>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</si>
  <si>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</si>
  <si>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</si>
  <si>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</si>
  <si>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</si>
  <si>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</si>
  <si>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</si>
  <si>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</si>
  <si>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</si>
  <si>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</si>
  <si>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</si>
  <si>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</si>
  <si>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</si>
  <si>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</si>
  <si>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</si>
  <si>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</si>
  <si>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</si>
  <si>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</si>
  <si>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</si>
  <si>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</si>
  <si>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</si>
  <si>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</si>
  <si>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</si>
  <si>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</si>
  <si>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</si>
  <si>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</si>
  <si>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</si>
  <si>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</si>
  <si>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</si>
  <si>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</si>
  <si>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</si>
  <si>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</si>
  <si>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</si>
  <si>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</si>
  <si>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</si>
  <si>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</si>
  <si>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</si>
  <si>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</si>
  <si>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</si>
  <si>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</si>
  <si>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</si>
  <si>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</si>
  <si>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</si>
  <si>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</si>
  <si>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</si>
  <si>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</si>
  <si>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</si>
  <si>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</si>
  <si>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</si>
  <si>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</si>
  <si>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</si>
  <si>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</si>
  <si>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</si>
  <si>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</si>
  <si>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</si>
  <si>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</si>
  <si>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</si>
  <si>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</si>
  <si>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</si>
  <si>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</si>
  <si>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</si>
  <si>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</si>
  <si>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</si>
  <si>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</si>
  <si>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</si>
  <si>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</si>
  <si>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</si>
  <si>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</si>
  <si>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</si>
  <si>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</si>
  <si>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</si>
  <si>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</si>
  <si>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</si>
  <si>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</si>
  <si>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</si>
  <si>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</si>
  <si>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</si>
  <si>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</si>
  <si>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</si>
  <si>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</si>
  <si>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</si>
  <si>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</si>
  <si>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</si>
  <si>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</si>
  <si>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</si>
  <si>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</si>
  <si>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</si>
  <si>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</si>
  <si>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</si>
  <si>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</si>
  <si>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</si>
  <si>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</si>
  <si>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</si>
  <si>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</si>
  <si>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</si>
  <si>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</si>
  <si>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</si>
  <si>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</si>
  <si>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</si>
  <si>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</si>
  <si>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</si>
  <si>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</si>
  <si>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</si>
  <si>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</si>
  <si>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</si>
  <si>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</si>
  <si>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</si>
  <si>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</si>
  <si>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</si>
  <si>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</si>
  <si>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</si>
  <si>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</si>
  <si>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</si>
  <si>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</si>
  <si>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</si>
  <si>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</si>
  <si>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</si>
  <si>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</si>
  <si>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</si>
  <si>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</si>
  <si>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</si>
  <si>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</si>
  <si>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</si>
  <si>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</si>
  <si>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</si>
  <si>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</si>
  <si>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</si>
  <si>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</si>
  <si>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</si>
  <si>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</si>
  <si>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</si>
  <si>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</si>
  <si>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</si>
  <si>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</si>
  <si>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</si>
  <si>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</si>
  <si>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</si>
  <si>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</si>
  <si>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</si>
  <si>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</si>
  <si>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</si>
  <si>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</si>
  <si>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</si>
  <si>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</si>
  <si>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</si>
  <si>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</si>
  <si>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</si>
  <si>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</si>
  <si>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</si>
  <si>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</si>
  <si>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</si>
  <si>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</si>
  <si>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</si>
  <si>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</si>
  <si>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</si>
  <si>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</si>
  <si>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</si>
  <si>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</si>
  <si>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</si>
  <si>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</si>
  <si>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</si>
  <si>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</si>
  <si>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</si>
  <si>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</si>
  <si>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</si>
  <si>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</si>
  <si>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</si>
  <si>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</si>
  <si>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</si>
  <si>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</si>
  <si>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</si>
  <si>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</si>
  <si>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</si>
  <si>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</si>
  <si>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</si>
  <si>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</si>
  <si>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</si>
  <si>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</si>
  <si>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</si>
  <si>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</si>
  <si>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</si>
  <si>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</si>
  <si>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</si>
  <si>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</si>
  <si>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</si>
  <si>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</si>
  <si>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</si>
  <si>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</si>
  <si>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</si>
  <si>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</si>
  <si>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</si>
  <si>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</si>
  <si>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</si>
  <si>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</si>
  <si>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</si>
  <si>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</si>
  <si>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</si>
  <si>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</si>
  <si>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</si>
  <si>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</si>
  <si>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</si>
  <si>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</si>
  <si>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</si>
  <si>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</si>
  <si>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</si>
  <si>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</si>
  <si>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</si>
  <si>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</si>
  <si>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</si>
  <si>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</si>
  <si>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</si>
  <si>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</si>
  <si>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</si>
  <si>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</si>
  <si>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</si>
  <si>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</si>
  <si>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</si>
  <si>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</si>
  <si>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</si>
  <si>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</si>
  <si>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</si>
  <si>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</si>
  <si>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</si>
  <si>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</si>
  <si>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</si>
  <si>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</si>
  <si>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</si>
  <si>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</si>
  <si>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</si>
  <si>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</si>
  <si>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</si>
  <si>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</si>
  <si>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</si>
  <si>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</si>
  <si>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</si>
  <si>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</si>
  <si>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</si>
  <si>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</si>
  <si>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</si>
  <si>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</si>
  <si>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</si>
  <si>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</si>
  <si>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</si>
  <si>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</si>
  <si>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</si>
  <si>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</si>
  <si>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</si>
  <si>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</si>
  <si>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</si>
  <si>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</si>
  <si>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</si>
  <si>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</si>
  <si>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</si>
  <si>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</si>
  <si>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</si>
  <si>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</si>
  <si>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</si>
  <si>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</si>
  <si>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</si>
  <si>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</si>
  <si>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</si>
  <si>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</si>
  <si>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</si>
  <si>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</si>
  <si>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</si>
  <si>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</si>
  <si>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</si>
  <si>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</si>
  <si>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</si>
  <si>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</si>
  <si>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</si>
  <si>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</si>
  <si>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</si>
  <si>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</si>
  <si>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</si>
  <si>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</si>
  <si>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</si>
  <si>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</si>
  <si>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</si>
  <si>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</si>
  <si>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</si>
  <si>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</si>
  <si>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</si>
  <si>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</si>
  <si>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</si>
  <si>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</si>
  <si>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</si>
  <si>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</si>
  <si>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</si>
  <si>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</si>
  <si>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</si>
  <si>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</si>
  <si>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</si>
  <si>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</si>
  <si>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</si>
  <si>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</si>
  <si>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</si>
  <si>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</si>
  <si>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</si>
  <si>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</si>
  <si>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</si>
  <si>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</si>
  <si>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</si>
  <si>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</si>
  <si>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</si>
  <si>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</si>
  <si>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</si>
  <si>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</si>
  <si>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</si>
  <si>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</si>
  <si>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</si>
  <si>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</si>
  <si>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</si>
  <si>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</si>
  <si>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</si>
  <si>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</si>
  <si>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</si>
  <si>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</si>
  <si>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</si>
  <si>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</si>
  <si>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</si>
  <si>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</si>
  <si>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</si>
  <si>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</si>
  <si>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</si>
  <si>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</si>
  <si>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</si>
  <si>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</si>
  <si>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</si>
  <si>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</si>
  <si>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</si>
  <si>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</si>
  <si>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</si>
  <si>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</si>
  <si>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</si>
  <si>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</si>
  <si>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</si>
  <si>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</si>
  <si>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</si>
  <si>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</si>
  <si>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</si>
  <si>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</si>
  <si>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</si>
  <si>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</si>
  <si>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</si>
  <si>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</si>
  <si>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</si>
  <si>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</si>
  <si>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</si>
  <si>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</si>
  <si>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</si>
  <si>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</si>
  <si>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</si>
  <si>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</si>
  <si>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</si>
  <si>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</si>
  <si>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</si>
  <si>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</si>
  <si>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</si>
  <si>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</si>
  <si>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</si>
  <si>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</si>
  <si>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</si>
  <si>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</si>
  <si>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</si>
  <si>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</si>
  <si>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</si>
  <si>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</si>
  <si>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</si>
  <si>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</si>
  <si>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</si>
  <si>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</si>
  <si>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</si>
  <si>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</si>
  <si>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</si>
  <si>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</si>
  <si>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</si>
  <si>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</si>
  <si>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</si>
  <si>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</si>
  <si>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</si>
  <si>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</si>
  <si>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</si>
  <si>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</si>
  <si>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</si>
  <si>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</si>
  <si>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</si>
  <si>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</si>
  <si>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</si>
  <si>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</si>
  <si>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</si>
  <si>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</si>
  <si>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</si>
  <si>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</si>
  <si>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</si>
  <si>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</si>
  <si>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</si>
  <si>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</si>
  <si>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</si>
  <si>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</si>
  <si>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</si>
  <si>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</si>
  <si>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</si>
  <si>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</si>
  <si>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</si>
  <si>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</si>
  <si>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</si>
  <si>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</si>
  <si>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</si>
  <si>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</si>
  <si>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</si>
  <si>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</si>
  <si>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</si>
  <si>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</si>
  <si>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</si>
  <si>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</si>
  <si>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</si>
  <si>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</si>
  <si>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</si>
  <si>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</si>
  <si>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</si>
  <si>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</si>
  <si>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</si>
  <si>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</si>
  <si>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</si>
  <si>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</si>
  <si>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</si>
  <si>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</si>
  <si>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</si>
  <si>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</si>
  <si>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</si>
  <si>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</si>
  <si>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</si>
  <si>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</si>
  <si>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</si>
  <si>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</si>
  <si>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</si>
  <si>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</si>
  <si>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</si>
  <si>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</si>
  <si>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</si>
  <si>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</si>
  <si>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</si>
  <si>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</si>
  <si>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</si>
  <si>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</si>
  <si>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</si>
  <si>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</si>
  <si>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</si>
  <si>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</si>
  <si>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</si>
  <si>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</si>
  <si>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</si>
  <si>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</si>
  <si>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</si>
  <si>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</si>
  <si>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</si>
  <si>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</si>
  <si>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</si>
  <si>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</si>
  <si>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</si>
  <si>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</si>
  <si>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</si>
  <si>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</si>
  <si>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</si>
  <si>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</si>
  <si>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</si>
  <si>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</si>
  <si>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</si>
  <si>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</si>
  <si>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</si>
  <si>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</si>
  <si>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</si>
  <si>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</si>
  <si>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</si>
  <si>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</si>
  <si>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</si>
  <si>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</si>
  <si>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</si>
  <si>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</si>
  <si>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</si>
  <si>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</si>
  <si>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</si>
  <si>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</si>
  <si>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</si>
  <si>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</si>
  <si>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</si>
  <si>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</si>
  <si>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</si>
  <si>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</si>
  <si>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</si>
  <si>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</si>
  <si>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</si>
  <si>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</si>
  <si>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</si>
  <si>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</si>
  <si>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</si>
  <si>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</si>
  <si>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</si>
  <si>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</si>
  <si>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</si>
  <si>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</si>
  <si>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</si>
  <si>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</si>
  <si>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</si>
  <si>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</si>
  <si>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</si>
  <si>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</si>
  <si>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</si>
  <si>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</si>
  <si>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</si>
  <si>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</si>
  <si>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</si>
  <si>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</si>
  <si>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</si>
  <si>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</si>
  <si>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</si>
  <si>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</si>
  <si>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</si>
  <si>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</si>
  <si>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</si>
  <si>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</si>
  <si>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</si>
  <si>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</si>
  <si>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</si>
  <si>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</si>
  <si>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</si>
  <si>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</si>
  <si>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</si>
  <si>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</si>
  <si>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</si>
  <si>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</si>
  <si>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</si>
  <si>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</si>
  <si>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</si>
  <si>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</si>
  <si>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</si>
  <si>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</si>
  <si>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</si>
  <si>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</si>
  <si>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</si>
  <si>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</si>
  <si>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</si>
  <si>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</si>
  <si>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</si>
  <si>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</si>
  <si>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</si>
  <si>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</si>
  <si>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</si>
  <si>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</si>
  <si>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</si>
  <si>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</si>
  <si>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</si>
  <si>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</si>
  <si>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</si>
  <si>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</si>
  <si>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</si>
  <si>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</si>
  <si>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</si>
  <si>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</si>
  <si>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</si>
  <si>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</si>
  <si>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</si>
  <si>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</si>
  <si>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</si>
  <si>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</si>
  <si>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</si>
  <si>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</si>
  <si>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</si>
  <si>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</si>
  <si>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</si>
  <si>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</si>
  <si>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</si>
  <si>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</si>
  <si>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</si>
  <si>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</si>
  <si>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</si>
  <si>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</si>
  <si>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</si>
  <si>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</si>
  <si>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</si>
  <si>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</si>
  <si>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</si>
  <si>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</si>
  <si>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</si>
  <si>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</si>
  <si>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</si>
  <si>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</si>
  <si>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</si>
  <si>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</si>
  <si>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</si>
  <si>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</si>
  <si>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</si>
  <si>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</si>
  <si>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</si>
  <si>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</si>
  <si>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</si>
  <si>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</si>
  <si>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</si>
  <si>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</si>
  <si>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</si>
  <si>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</si>
  <si>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</si>
  <si>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</si>
  <si>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</si>
  <si>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</si>
  <si>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</si>
  <si>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</si>
  <si>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</si>
  <si>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</si>
  <si>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</si>
  <si>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</si>
  <si>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</si>
  <si>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</si>
  <si>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</si>
  <si>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</si>
  <si>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</si>
  <si>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</si>
  <si>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</si>
  <si>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</si>
  <si>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</si>
  <si>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</si>
  <si>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</si>
  <si>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</si>
  <si>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</si>
  <si>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</si>
  <si>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</si>
  <si>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</si>
  <si>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</si>
  <si>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</si>
  <si>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</si>
  <si>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</si>
  <si>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</si>
  <si>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</si>
  <si>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</si>
  <si>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</si>
  <si>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</si>
  <si>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</si>
  <si>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</si>
  <si>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</si>
  <si>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</si>
  <si>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</si>
  <si>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</si>
  <si>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</si>
  <si>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</si>
  <si>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</si>
  <si>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</si>
  <si>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</si>
  <si>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</si>
  <si>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</si>
  <si>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</si>
  <si>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</si>
  <si>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</si>
  <si>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</si>
  <si>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</si>
  <si>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</si>
  <si>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</si>
  <si>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</si>
  <si>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</si>
  <si>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</si>
  <si>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</si>
  <si>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</si>
  <si>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</si>
  <si>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</si>
  <si>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</si>
  <si>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</si>
  <si>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</si>
  <si>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</si>
  <si>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</si>
  <si>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</si>
  <si>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</si>
  <si>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</si>
  <si>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</si>
  <si>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</si>
  <si>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</si>
  <si>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</si>
  <si>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</si>
  <si>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</si>
  <si>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</si>
  <si>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</si>
  <si>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</si>
  <si>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</si>
  <si>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</si>
  <si>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</si>
  <si>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</si>
  <si>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</si>
  <si>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</si>
  <si>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</si>
  <si>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</si>
  <si>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</si>
  <si>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</si>
  <si>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</si>
  <si>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</si>
  <si>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</si>
  <si>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</si>
  <si>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</si>
  <si>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</si>
  <si>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</si>
  <si>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</si>
  <si>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</si>
  <si>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</si>
  <si>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</si>
  <si>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</si>
  <si>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</si>
  <si>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</si>
  <si>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</si>
  <si>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</si>
  <si>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</si>
  <si>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</si>
  <si>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</si>
  <si>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</si>
  <si>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</si>
  <si>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</si>
  <si>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</si>
  <si>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</si>
  <si>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</si>
  <si>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</si>
  <si>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</si>
  <si>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</si>
  <si>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</si>
  <si>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</si>
  <si>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</si>
  <si>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</si>
  <si>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</si>
  <si>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</si>
  <si>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</si>
  <si>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</si>
  <si>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</si>
  <si>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</si>
  <si>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</si>
  <si>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</si>
  <si>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</si>
  <si>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</si>
  <si>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</si>
  <si>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</si>
  <si>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</si>
  <si>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</si>
  <si>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</si>
  <si>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</si>
  <si>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</si>
  <si>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</si>
  <si>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</si>
  <si>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</si>
  <si>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</si>
  <si>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</si>
  <si>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</si>
  <si>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</si>
  <si>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</si>
  <si>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</si>
  <si>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</si>
  <si>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</si>
  <si>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</si>
  <si>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</si>
  <si>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</si>
  <si>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</si>
  <si>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</si>
  <si>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</si>
  <si>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</si>
  <si>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</si>
  <si>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</si>
  <si>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</si>
  <si>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</si>
  <si>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</si>
  <si>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</si>
  <si>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</si>
  <si>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</si>
  <si>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</si>
  <si>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</si>
  <si>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</si>
  <si>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</si>
  <si>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</si>
  <si>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</si>
  <si>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</si>
  <si>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</si>
  <si>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</si>
  <si>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</si>
  <si>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</si>
  <si>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</si>
  <si>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</si>
  <si>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</si>
  <si>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</si>
  <si>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</si>
  <si>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</si>
  <si>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</si>
  <si>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</si>
  <si>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</si>
  <si>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</si>
  <si>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</si>
  <si>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</si>
  <si>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</si>
  <si>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</si>
  <si>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</si>
  <si>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</si>
  <si>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</si>
  <si>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</si>
  <si>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</si>
  <si>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</si>
  <si>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</si>
  <si>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</si>
  <si>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</si>
  <si>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</si>
  <si>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</si>
  <si>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</si>
  <si>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</si>
  <si>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</si>
  <si>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</si>
  <si>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</si>
  <si>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</si>
  <si>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</si>
  <si>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</si>
  <si>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</si>
  <si>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</si>
  <si>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</si>
  <si>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</si>
  <si>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</si>
  <si>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</si>
  <si>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</si>
  <si>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</si>
  <si>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</si>
  <si>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</si>
  <si>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</si>
  <si>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</si>
  <si>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</si>
  <si>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</si>
  <si>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</si>
  <si>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</si>
  <si>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</si>
  <si>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</si>
  <si>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</si>
  <si>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</si>
  <si>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</si>
  <si>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</si>
  <si>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</si>
  <si>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</si>
  <si>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</si>
  <si>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</si>
  <si>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</si>
  <si>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</si>
  <si>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</si>
  <si>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</si>
  <si>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</si>
  <si>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</si>
  <si>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</si>
  <si>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</si>
  <si>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</si>
  <si>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</si>
  <si>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</si>
  <si>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</si>
  <si>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</si>
  <si>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</si>
  <si>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</si>
  <si>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</si>
  <si>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</si>
  <si>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</si>
  <si>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</si>
  <si>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</si>
  <si>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</si>
  <si>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</si>
  <si>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</si>
  <si>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</si>
  <si>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</si>
  <si>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</si>
  <si>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</si>
  <si>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</si>
  <si>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</si>
  <si>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</si>
  <si>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</si>
  <si>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</si>
  <si>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</si>
  <si>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</si>
  <si>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</si>
  <si>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</si>
  <si>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</si>
  <si>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</si>
  <si>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</si>
  <si>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</si>
  <si>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</si>
  <si>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</si>
  <si>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</si>
  <si>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</si>
  <si>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</si>
  <si>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</si>
  <si>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</si>
  <si>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</si>
  <si>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</si>
  <si>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</si>
  <si>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</si>
  <si>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</si>
  <si>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</si>
  <si>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</si>
  <si>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</si>
  <si>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</si>
  <si>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</si>
  <si>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</si>
  <si>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</si>
  <si>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</si>
  <si>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</si>
  <si>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</si>
  <si>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</si>
  <si>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</si>
  <si>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</si>
  <si>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</si>
  <si>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</si>
  <si>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</si>
  <si>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</si>
  <si>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</si>
  <si>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</si>
  <si>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</si>
  <si>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</si>
  <si>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</si>
  <si>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</si>
  <si>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</si>
  <si>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</si>
  <si>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</si>
  <si>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</si>
  <si>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</si>
  <si>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</si>
  <si>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</si>
  <si>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</si>
  <si>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</si>
  <si>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</si>
  <si>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</si>
  <si>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</si>
  <si>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</si>
  <si>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</si>
  <si>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</si>
  <si>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</si>
  <si>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</si>
  <si>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</si>
  <si>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</si>
  <si>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</si>
  <si>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</si>
  <si>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</si>
  <si>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</si>
  <si>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</si>
  <si>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</si>
  <si>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</si>
  <si>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</si>
  <si>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</si>
  <si>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</si>
  <si>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</si>
  <si>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</si>
  <si>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</si>
  <si>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</si>
  <si>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</si>
  <si>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</si>
  <si>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</si>
  <si>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</si>
  <si>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</si>
  <si>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</si>
  <si>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</si>
  <si>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</si>
  <si>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</si>
  <si>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</si>
  <si>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</si>
  <si>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</si>
  <si>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</si>
  <si>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</si>
  <si>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</si>
  <si>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</si>
  <si>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</si>
  <si>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</si>
  <si>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</si>
  <si>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</si>
  <si>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</si>
  <si>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</si>
  <si>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</si>
  <si>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</si>
  <si>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</si>
  <si>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</si>
  <si>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</si>
  <si>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</si>
  <si>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</si>
  <si>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</si>
  <si>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</si>
  <si>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</si>
  <si>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</si>
  <si>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</si>
  <si>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</si>
  <si>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</si>
  <si>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</si>
  <si>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</si>
  <si>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</si>
  <si>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</si>
  <si>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</si>
  <si>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</si>
  <si>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</si>
  <si>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</si>
  <si>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</si>
  <si>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</si>
  <si>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</si>
  <si>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</si>
  <si>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</si>
  <si>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</si>
  <si>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</si>
  <si>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</si>
  <si>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</si>
  <si>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</si>
  <si>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</si>
  <si>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</si>
  <si>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</si>
  <si>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</si>
  <si>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</si>
  <si>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</si>
  <si>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</si>
  <si>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</si>
  <si>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</si>
  <si>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</si>
  <si>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</si>
  <si>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</si>
  <si>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</si>
  <si>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</si>
  <si>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</si>
  <si>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</si>
  <si>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</si>
  <si>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</si>
  <si>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</si>
  <si>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</si>
  <si>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</si>
  <si>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</si>
  <si>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</si>
  <si>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</si>
  <si>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</si>
  <si>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</si>
  <si>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</si>
  <si>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</si>
  <si>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</si>
  <si>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</si>
  <si>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</si>
  <si>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</si>
  <si>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</si>
  <si>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</si>
  <si>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</si>
  <si>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</si>
  <si>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</si>
  <si>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</si>
  <si>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</si>
  <si>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</si>
  <si>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</si>
  <si>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</si>
  <si>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</si>
  <si>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</si>
  <si>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</si>
  <si>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</si>
  <si>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</si>
  <si>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</si>
  <si>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</si>
  <si>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</si>
  <si>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</si>
  <si>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</si>
  <si>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</si>
  <si>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</si>
  <si>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</si>
  <si>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</si>
  <si>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</si>
  <si>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</si>
  <si>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</si>
  <si>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</si>
  <si>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</si>
  <si>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</si>
  <si>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</si>
  <si>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</si>
  <si>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</si>
  <si>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</si>
  <si>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</si>
  <si>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</si>
  <si>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</si>
  <si>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</si>
  <si>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</si>
  <si>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</si>
  <si>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</si>
  <si>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</si>
  <si>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</si>
  <si>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</si>
  <si>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</si>
  <si>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</si>
  <si>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</si>
  <si>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</si>
  <si>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</si>
  <si>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</si>
  <si>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</si>
  <si>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</si>
  <si>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</si>
  <si>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</si>
  <si>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</si>
  <si>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</si>
  <si>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</si>
  <si>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</si>
  <si>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</si>
  <si>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</si>
  <si>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</si>
  <si>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</si>
  <si>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</si>
  <si>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</si>
  <si>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</si>
  <si>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</si>
  <si>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</si>
  <si>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</si>
  <si>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</si>
  <si>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</si>
  <si>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</si>
  <si>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</si>
  <si>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</si>
  <si>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</si>
  <si>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</si>
  <si>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</si>
  <si>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</si>
  <si>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</si>
  <si>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</si>
  <si>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</si>
  <si>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</si>
  <si>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</si>
  <si>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</si>
  <si>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</si>
  <si>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</si>
  <si>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</si>
  <si>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</si>
  <si>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</si>
  <si>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</si>
  <si>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</si>
  <si>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</si>
  <si>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</si>
  <si>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</si>
  <si>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</si>
  <si>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</si>
  <si>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</si>
  <si>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</si>
  <si>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</si>
  <si>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</si>
  <si>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</si>
  <si>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</si>
  <si>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</si>
  <si>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</si>
  <si>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</si>
  <si>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</si>
  <si>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</si>
  <si>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</si>
  <si>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</si>
  <si>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</si>
  <si>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</si>
  <si>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</si>
  <si>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</si>
  <si>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</si>
  <si>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</si>
  <si>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</si>
  <si>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</si>
  <si>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</si>
  <si>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</si>
  <si>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</si>
  <si>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</si>
  <si>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</si>
  <si>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</si>
  <si>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</si>
  <si>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</si>
  <si>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</si>
  <si>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</si>
  <si>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</si>
  <si>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</si>
  <si>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</si>
  <si>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</si>
  <si>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</si>
  <si>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</si>
  <si>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</si>
  <si>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</si>
  <si>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</si>
  <si>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</si>
  <si>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</si>
  <si>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</si>
  <si>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</si>
  <si>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</si>
  <si>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</si>
  <si>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</si>
  <si>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</si>
  <si>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</si>
  <si>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</si>
  <si>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</si>
  <si>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</si>
  <si>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</si>
  <si>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</si>
  <si>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</si>
  <si>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</si>
  <si>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</si>
  <si>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</si>
  <si>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</si>
  <si>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</si>
  <si>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</si>
  <si>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</si>
  <si>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</si>
  <si>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</si>
  <si>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</si>
  <si>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</si>
  <si>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</si>
  <si>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</si>
  <si>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</si>
  <si>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</si>
  <si>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</si>
  <si>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</si>
  <si>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</si>
  <si>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</si>
  <si>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</si>
  <si>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</si>
  <si>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</si>
  <si>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</si>
  <si>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</si>
  <si>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</si>
  <si>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</si>
  <si>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</si>
  <si>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</si>
  <si>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</si>
  <si>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</si>
  <si>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</si>
  <si>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</si>
  <si>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</si>
  <si>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</si>
  <si>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</si>
  <si>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</si>
  <si>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</si>
  <si>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</si>
  <si>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</si>
  <si>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</si>
  <si>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</si>
  <si>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</si>
  <si>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</si>
  <si>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</si>
  <si>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</si>
  <si>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</si>
  <si>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</si>
  <si>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</si>
  <si>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</si>
  <si>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</si>
  <si>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</si>
  <si>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</si>
  <si>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</si>
  <si>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</si>
  <si>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</si>
  <si>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</si>
  <si>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</si>
  <si>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</si>
  <si>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</si>
  <si>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</si>
  <si>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</si>
  <si>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</si>
  <si>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</si>
  <si>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</si>
  <si>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</si>
  <si>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</si>
  <si>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</si>
  <si>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</si>
  <si>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</si>
  <si>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</si>
  <si>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</si>
  <si>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</si>
  <si>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</si>
  <si>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</si>
  <si>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</si>
  <si>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</si>
  <si>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</si>
  <si>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</si>
  <si>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</si>
  <si>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</si>
  <si>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</si>
  <si>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</si>
  <si>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</si>
  <si>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</si>
  <si>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</si>
  <si>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</si>
  <si>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</si>
  <si>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</si>
  <si>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</si>
  <si>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</si>
  <si>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</si>
  <si>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</si>
  <si>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</si>
  <si>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</si>
  <si>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</si>
  <si>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</si>
  <si>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</si>
  <si>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</si>
  <si>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</si>
  <si>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</si>
  <si>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</si>
  <si>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</si>
  <si>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</si>
  <si>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</si>
  <si>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</si>
  <si>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</si>
  <si>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</si>
  <si>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</si>
  <si>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</si>
  <si>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</si>
  <si>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</si>
  <si>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</si>
  <si>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</si>
  <si>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</si>
  <si>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</si>
  <si>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</si>
  <si>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</si>
  <si>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</si>
  <si>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</si>
  <si>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</si>
  <si>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</si>
  <si>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</si>
  <si>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</si>
  <si>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</si>
  <si>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</si>
  <si>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</si>
  <si>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</si>
  <si>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</si>
  <si>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</si>
  <si>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</si>
  <si>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</si>
  <si>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</si>
  <si>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</si>
  <si>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</si>
  <si>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</si>
  <si>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</si>
  <si>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</si>
  <si>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</si>
  <si>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</si>
  <si>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</si>
  <si>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</si>
  <si>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</si>
  <si>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</si>
  <si>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</si>
  <si>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</si>
  <si>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</si>
  <si>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</si>
  <si>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</si>
  <si>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</si>
  <si>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</si>
  <si>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</si>
  <si>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</si>
  <si>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</si>
  <si>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</si>
  <si>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</si>
  <si>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</si>
  <si>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</si>
  <si>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</si>
  <si>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</si>
  <si>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</si>
  <si>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</si>
  <si>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</si>
  <si>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</si>
  <si>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</si>
  <si>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</si>
  <si>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</si>
  <si>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</si>
  <si>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</si>
  <si>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</si>
  <si>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</si>
  <si>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</si>
  <si>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</si>
  <si>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</si>
  <si>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</si>
  <si>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</si>
  <si>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</si>
  <si>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</si>
  <si>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</si>
  <si>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</si>
  <si>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</si>
  <si>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</si>
  <si>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</si>
  <si>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</si>
  <si>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</si>
  <si>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</si>
  <si>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</si>
  <si>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</si>
  <si>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</si>
  <si>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</si>
  <si>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</si>
  <si>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</si>
  <si>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</si>
  <si>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</si>
  <si>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</si>
  <si>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</si>
  <si>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</si>
  <si>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</si>
  <si>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</si>
  <si>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</si>
  <si>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</si>
  <si>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</si>
  <si>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</si>
  <si>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</si>
  <si>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</si>
  <si>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</si>
  <si>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</si>
  <si>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</si>
  <si>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</si>
  <si>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</si>
  <si>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</si>
  <si>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</si>
  <si>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</si>
  <si>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</si>
  <si>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</si>
  <si>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</si>
  <si>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</si>
  <si>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</si>
  <si>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</si>
  <si>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</si>
  <si>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</si>
  <si>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</si>
  <si>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</si>
  <si>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</si>
  <si>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</si>
  <si>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</si>
  <si>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</si>
  <si>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</si>
  <si>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</si>
  <si>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</si>
  <si>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</si>
  <si>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</si>
  <si>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</si>
  <si>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</si>
  <si>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</si>
  <si>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</si>
  <si>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</si>
  <si>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</si>
  <si>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</si>
  <si>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</si>
  <si>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</si>
  <si>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</si>
  <si>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</si>
  <si>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</si>
  <si>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</si>
  <si>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</si>
  <si>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</si>
  <si>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</si>
  <si>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</si>
  <si>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</si>
  <si>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</si>
  <si>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</si>
  <si>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</si>
  <si>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</si>
  <si>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</si>
  <si>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</si>
  <si>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</si>
  <si>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</si>
  <si>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</si>
  <si>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</si>
  <si>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</si>
  <si>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</si>
  <si>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</si>
  <si>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</si>
  <si>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</si>
  <si>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</si>
  <si>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</si>
  <si>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</si>
  <si>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</si>
  <si>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</si>
  <si>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</si>
  <si>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</si>
  <si>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</si>
  <si>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</si>
  <si>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</si>
  <si>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</si>
  <si>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</si>
  <si>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</si>
  <si>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</si>
  <si>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</si>
  <si>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</si>
  <si>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</si>
  <si>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</si>
  <si>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</si>
  <si>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</si>
  <si>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</si>
  <si>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</si>
  <si>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</si>
  <si>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</si>
  <si>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</si>
  <si>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</si>
  <si>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</si>
  <si>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</si>
  <si>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</si>
  <si>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</si>
  <si>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</si>
  <si>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</si>
  <si>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</si>
  <si>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</si>
  <si>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</si>
  <si>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</si>
  <si>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</si>
  <si>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</si>
  <si>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</si>
  <si>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</si>
  <si>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</si>
  <si>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</si>
  <si>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</si>
  <si>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</si>
  <si>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</si>
  <si>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</si>
  <si>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</si>
  <si>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</si>
  <si>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</si>
  <si>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</si>
  <si>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</si>
  <si>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</si>
  <si>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</si>
  <si>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</si>
  <si>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</si>
  <si>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</si>
  <si>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</si>
  <si>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</si>
  <si>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</si>
  <si>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</si>
  <si>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</si>
  <si>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</si>
  <si>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</si>
  <si>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</si>
  <si>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</si>
  <si>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</si>
  <si>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</si>
  <si>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</si>
  <si>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</si>
  <si>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</si>
  <si>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</si>
  <si>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</si>
  <si>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</si>
  <si>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</si>
  <si>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</si>
  <si>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</si>
  <si>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</si>
  <si>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</si>
  <si>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</si>
  <si>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</si>
  <si>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</si>
  <si>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</si>
  <si>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</si>
  <si>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</si>
  <si>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</si>
  <si>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</si>
  <si>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</si>
  <si>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</si>
  <si>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</si>
  <si>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</si>
  <si>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</si>
  <si>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</si>
  <si>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</si>
  <si>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</si>
  <si>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</si>
  <si>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</si>
  <si>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</si>
  <si>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</si>
  <si>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</si>
  <si>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</si>
  <si>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</si>
  <si>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</si>
  <si>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</si>
  <si>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</si>
  <si>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</si>
  <si>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</si>
  <si>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</si>
  <si>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</si>
  <si>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</si>
  <si>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</si>
  <si>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</si>
  <si>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</si>
  <si>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</si>
  <si>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</si>
  <si>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</si>
  <si>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</si>
  <si>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</si>
  <si>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</si>
  <si>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</si>
  <si>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</si>
  <si>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</si>
  <si>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</si>
  <si>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</si>
  <si>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</si>
  <si>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</si>
  <si>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</si>
  <si>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</si>
  <si>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</si>
  <si>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</si>
  <si>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</si>
  <si>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</si>
  <si>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</si>
  <si>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</si>
  <si>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</si>
  <si>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</si>
  <si>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</si>
  <si>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</si>
  <si>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</si>
  <si>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</si>
  <si>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</si>
  <si>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</si>
  <si>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</si>
  <si>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</si>
  <si>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</si>
  <si>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</si>
  <si>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</si>
  <si>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</si>
  <si>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</si>
  <si>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</si>
  <si>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</si>
  <si>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</si>
  <si>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</si>
  <si>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</si>
  <si>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</si>
  <si>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</si>
  <si>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</si>
  <si>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</si>
  <si>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</si>
  <si>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</si>
  <si>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</si>
  <si>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</si>
  <si>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</si>
  <si>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</si>
  <si>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</si>
  <si>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</si>
  <si>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</si>
  <si>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</si>
  <si>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</si>
  <si>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</si>
  <si>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</si>
  <si>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</si>
  <si>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</si>
  <si>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</si>
  <si>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</si>
  <si>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</si>
  <si>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</si>
  <si>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</si>
  <si>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</si>
  <si>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</si>
  <si>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</si>
  <si>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</si>
  <si>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</si>
  <si>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</si>
  <si>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</si>
  <si>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</si>
  <si>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</si>
  <si>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</si>
  <si>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</si>
  <si>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</si>
  <si>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</si>
  <si>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</si>
  <si>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</si>
  <si>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</si>
  <si>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</si>
  <si>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</si>
  <si>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</si>
  <si>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</si>
  <si>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</si>
  <si>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</si>
  <si>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</si>
  <si>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</si>
  <si>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</si>
  <si>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</si>
  <si>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</si>
  <si>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</si>
  <si>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</si>
  <si>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</si>
  <si>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</si>
  <si>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</si>
  <si>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</si>
  <si>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</si>
  <si>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</si>
  <si>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</si>
  <si>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</si>
  <si>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</si>
  <si>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</si>
  <si>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</si>
  <si>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</si>
  <si>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</si>
  <si>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</si>
  <si>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</si>
  <si>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</si>
  <si>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</si>
  <si>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</si>
  <si>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</si>
  <si>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</si>
  <si>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</si>
  <si>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</si>
  <si>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</si>
  <si>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</si>
  <si>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</si>
  <si>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</si>
  <si>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</si>
  <si>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</si>
  <si>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</si>
  <si>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</si>
  <si>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</si>
  <si>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</si>
  <si>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</si>
  <si>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</si>
  <si>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</si>
  <si>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</si>
  <si>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</si>
  <si>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</si>
  <si>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</si>
  <si>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</si>
  <si>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</si>
  <si>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</si>
  <si>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</si>
  <si>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</si>
  <si>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</si>
  <si>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</si>
  <si>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</si>
  <si>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</si>
  <si>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</si>
  <si>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</si>
  <si>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</si>
  <si>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</si>
  <si>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</si>
  <si>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</si>
  <si>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</si>
  <si>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</si>
  <si>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</si>
  <si>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</si>
  <si>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</si>
  <si>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</si>
  <si>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</si>
  <si>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</si>
  <si>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</si>
  <si>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</si>
  <si>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</si>
  <si>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</si>
  <si>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</si>
  <si>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</si>
  <si>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</si>
  <si>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</si>
  <si>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</si>
  <si>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</si>
  <si>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</si>
  <si>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</si>
  <si>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</si>
  <si>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</si>
  <si>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</si>
  <si>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</si>
  <si>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</si>
  <si>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</si>
  <si>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</si>
  <si>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</si>
  <si>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</si>
  <si>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</si>
  <si>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</si>
  <si>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</si>
  <si>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</si>
  <si>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</si>
  <si>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</si>
  <si>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</si>
  <si>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</si>
  <si>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</si>
  <si>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</si>
  <si>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</si>
  <si>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</si>
  <si>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</si>
  <si>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</si>
  <si>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</si>
  <si>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</si>
  <si>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</si>
  <si>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</si>
  <si>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</si>
  <si>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</si>
  <si>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</si>
  <si>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</si>
  <si>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</si>
  <si>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</si>
  <si>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</si>
  <si>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</si>
  <si>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</si>
  <si>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</si>
  <si>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</si>
  <si>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</si>
  <si>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</si>
  <si>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</si>
  <si>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</si>
  <si>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</si>
  <si>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</si>
  <si>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</si>
  <si>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</si>
  <si>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</si>
  <si>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</si>
  <si>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</si>
  <si>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</si>
  <si>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</si>
  <si>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</si>
  <si>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</si>
  <si>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</si>
  <si>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</si>
  <si>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</si>
  <si>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</si>
  <si>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</si>
  <si>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</si>
  <si>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</si>
  <si>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</si>
  <si>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</si>
  <si>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</si>
  <si>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</si>
  <si>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</si>
  <si>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</si>
  <si>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</si>
  <si>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</si>
  <si>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</si>
  <si>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</si>
  <si>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</si>
  <si>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</si>
  <si>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</si>
  <si>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</si>
  <si>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</si>
  <si>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</si>
  <si>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</si>
  <si>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</si>
  <si>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</si>
  <si>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</si>
  <si>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</si>
  <si>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</si>
  <si>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</si>
  <si>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</si>
  <si>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</si>
  <si>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</si>
  <si>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</si>
  <si>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</si>
  <si>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</si>
  <si>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</si>
  <si>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</si>
  <si>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</si>
  <si>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</si>
  <si>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</si>
  <si>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</si>
  <si>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</si>
  <si>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</si>
  <si>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</si>
  <si>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</si>
  <si>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</si>
  <si>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</si>
  <si>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</si>
  <si>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</si>
  <si>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</si>
  <si>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</si>
  <si>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</si>
  <si>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</si>
  <si>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</si>
  <si>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</si>
  <si>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</si>
  <si>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</si>
  <si>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</si>
  <si>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</si>
  <si>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</si>
  <si>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</si>
  <si>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</si>
  <si>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</si>
  <si>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</si>
  <si>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</si>
  <si>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</si>
  <si>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</si>
  <si>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</si>
  <si>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</si>
  <si>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</si>
  <si>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</si>
  <si>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</si>
  <si>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</si>
  <si>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</si>
  <si>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</si>
  <si>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</si>
  <si>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</si>
  <si>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</si>
  <si>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</si>
  <si>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</si>
  <si>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</si>
  <si>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</si>
  <si>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</si>
  <si>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</si>
  <si>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</si>
  <si>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</si>
  <si>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</si>
  <si>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</si>
  <si>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</si>
  <si>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</si>
  <si>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</si>
  <si>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</si>
  <si>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</si>
  <si>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</si>
  <si>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</si>
  <si>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</si>
  <si>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</si>
  <si>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</si>
  <si>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</si>
  <si>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</si>
  <si>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</si>
  <si>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</si>
  <si>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</si>
  <si>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</si>
  <si>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</si>
  <si>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</si>
  <si>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</si>
  <si>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</si>
  <si>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</si>
  <si>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</si>
  <si>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</si>
  <si>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</si>
  <si>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</si>
  <si>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</si>
  <si>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</si>
  <si>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</si>
  <si>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</si>
  <si>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</si>
  <si>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</si>
  <si>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</si>
  <si>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</si>
  <si>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</si>
  <si>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</si>
  <si>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</si>
  <si>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</si>
  <si>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</si>
  <si>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</si>
  <si>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</si>
  <si>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</si>
  <si>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</si>
  <si>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</si>
  <si>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</si>
  <si>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</si>
  <si>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</si>
  <si>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</si>
  <si>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</si>
  <si>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</si>
  <si>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</si>
  <si>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</si>
  <si>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</si>
  <si>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</si>
  <si>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</si>
  <si>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</si>
  <si>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</si>
  <si>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</si>
  <si>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</si>
  <si>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</si>
  <si>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</si>
  <si>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</si>
  <si>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</si>
  <si>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</si>
  <si>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</si>
  <si>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</si>
  <si>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</si>
  <si>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</si>
  <si>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</si>
  <si>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</si>
  <si>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</si>
  <si>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</si>
  <si>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</si>
  <si>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</si>
  <si>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</si>
  <si>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</si>
  <si>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</si>
  <si>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</si>
  <si>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</si>
  <si>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</si>
  <si>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</si>
  <si>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</si>
  <si>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</si>
  <si>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</si>
  <si>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</si>
  <si>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</si>
  <si>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</si>
  <si>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</si>
  <si>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</si>
  <si>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</si>
  <si>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</si>
  <si>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</si>
  <si>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</si>
  <si>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</si>
  <si>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</si>
  <si>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</si>
  <si>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</si>
  <si>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</si>
  <si>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</si>
  <si>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</si>
  <si>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</si>
  <si>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</si>
  <si>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</si>
  <si>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</si>
  <si>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</si>
  <si>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</si>
  <si>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</si>
  <si>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</si>
  <si>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</si>
  <si>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</si>
  <si>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</si>
  <si>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</si>
  <si>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</si>
  <si>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</si>
  <si>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</si>
  <si>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</si>
  <si>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</si>
  <si>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</si>
  <si>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</si>
  <si>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</si>
  <si>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</si>
  <si>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</si>
  <si>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</si>
  <si>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</si>
  <si>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</si>
  <si>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</si>
  <si>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</si>
  <si>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</si>
  <si>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</si>
  <si>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</si>
  <si>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</si>
  <si>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</si>
  <si>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</si>
  <si>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</si>
  <si>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</si>
  <si>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</si>
  <si>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</si>
  <si>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</si>
  <si>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</si>
  <si>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</si>
  <si>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</si>
  <si>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</si>
  <si>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</si>
  <si>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</si>
  <si>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</si>
  <si>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</si>
  <si>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</si>
  <si>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</si>
  <si>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</si>
  <si>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</si>
  <si>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</si>
  <si>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</si>
  <si>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</si>
  <si>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</si>
  <si>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</si>
  <si>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</si>
  <si>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</si>
  <si>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</si>
  <si>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</si>
  <si>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</si>
  <si>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</si>
  <si>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</si>
  <si>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</si>
  <si>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</si>
  <si>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</si>
  <si>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</si>
  <si>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</si>
  <si>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</si>
  <si>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</si>
  <si>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</si>
  <si>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</si>
  <si>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</si>
  <si>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</si>
  <si>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</si>
  <si>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</si>
  <si>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</si>
  <si>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</si>
  <si>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</si>
  <si>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</si>
  <si>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</si>
  <si>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</si>
  <si>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</si>
  <si>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</si>
  <si>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</si>
  <si>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</si>
  <si>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</si>
  <si>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</si>
  <si>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</si>
  <si>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</si>
  <si>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</si>
  <si>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</si>
  <si>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</si>
  <si>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</si>
  <si>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</si>
  <si>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</si>
  <si>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</si>
  <si>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</si>
  <si>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</si>
  <si>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</si>
  <si>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</si>
  <si>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</si>
  <si>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</si>
  <si>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</si>
  <si>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</si>
  <si>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</si>
  <si>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</si>
  <si>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</si>
  <si>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</si>
  <si>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</si>
  <si>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</si>
  <si>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</si>
  <si>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</si>
  <si>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</si>
  <si>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</si>
  <si>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</si>
  <si>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</si>
  <si>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</si>
  <si>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</si>
  <si>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</si>
  <si>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</si>
  <si>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</si>
  <si>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</si>
  <si>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</si>
  <si>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</si>
  <si>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</si>
  <si>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</si>
  <si>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</si>
  <si>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</si>
  <si>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</si>
  <si>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</si>
  <si>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</si>
  <si>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</si>
  <si>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</si>
  <si>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</si>
  <si>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</si>
  <si>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</si>
  <si>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</si>
  <si>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</si>
  <si>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</si>
  <si>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</si>
  <si>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</si>
  <si>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</si>
  <si>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</si>
  <si>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</si>
  <si>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</si>
  <si>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</si>
  <si>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</si>
  <si>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</si>
  <si>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</si>
  <si>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</si>
  <si>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</si>
  <si>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</si>
  <si>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</si>
  <si>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</si>
  <si>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</si>
  <si>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</si>
  <si>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</si>
  <si>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</si>
  <si>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</si>
  <si>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</si>
  <si>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</si>
  <si>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</si>
  <si>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</si>
  <si>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</si>
  <si>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</si>
  <si>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</si>
  <si>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</si>
  <si>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</si>
  <si>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</si>
  <si>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</si>
  <si>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</si>
  <si>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</si>
  <si>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</si>
  <si>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</si>
  <si>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</si>
  <si>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</si>
  <si>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</si>
  <si>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</si>
  <si>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</si>
  <si>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</si>
  <si>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</si>
  <si>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</si>
  <si>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</si>
  <si>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</si>
  <si>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</si>
  <si>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</si>
  <si>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</si>
  <si>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</si>
  <si>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</si>
  <si>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</si>
  <si>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</si>
  <si>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</si>
  <si>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</si>
  <si>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</si>
  <si>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</si>
  <si>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</si>
  <si>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</si>
  <si>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</si>
  <si>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</si>
  <si>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</si>
  <si>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</si>
  <si>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</si>
  <si>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</si>
  <si>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</si>
  <si>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</si>
  <si>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</si>
  <si>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</si>
  <si>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</si>
  <si>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</si>
  <si>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</si>
  <si>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</si>
  <si>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</si>
  <si>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</si>
  <si>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</si>
  <si>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</si>
  <si>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</si>
  <si>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</si>
  <si>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</si>
  <si>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</si>
  <si>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</si>
  <si>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</si>
  <si>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</si>
  <si>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</si>
  <si>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</si>
  <si>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</si>
  <si>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</si>
  <si>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</si>
  <si>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</si>
  <si>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</si>
  <si>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</si>
  <si>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</si>
  <si>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</si>
  <si>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</si>
  <si>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</si>
  <si>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</si>
  <si>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</si>
  <si>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</si>
  <si>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</si>
  <si>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</si>
  <si>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</si>
  <si>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</si>
  <si>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</si>
  <si>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</si>
  <si>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</si>
  <si>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</si>
  <si>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</si>
  <si>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</si>
  <si>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</si>
  <si>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</si>
  <si>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</si>
  <si>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</si>
  <si>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</si>
  <si>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</si>
  <si>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</si>
  <si>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</si>
  <si>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</si>
  <si>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</si>
  <si>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</si>
  <si>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</si>
  <si>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</si>
  <si>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</si>
  <si>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</si>
  <si>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</si>
  <si>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</si>
  <si>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</si>
  <si>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</si>
  <si>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</si>
  <si>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</si>
  <si>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</si>
  <si>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</si>
  <si>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</si>
  <si>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</si>
  <si>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</si>
  <si>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</si>
  <si>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</si>
  <si>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</si>
  <si>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</si>
  <si>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</si>
  <si>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</si>
  <si>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</si>
  <si>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</si>
  <si>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</si>
  <si>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</si>
  <si>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</si>
  <si>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</si>
  <si>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</si>
  <si>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</si>
  <si>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</si>
  <si>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</si>
  <si>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</si>
  <si>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</si>
  <si>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</si>
  <si>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</si>
  <si>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</si>
  <si>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</si>
  <si>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</si>
  <si>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</si>
  <si>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</si>
  <si>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</si>
  <si>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</si>
  <si>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</si>
  <si>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</si>
  <si>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</si>
  <si>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</si>
  <si>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</si>
  <si>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</si>
  <si>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</si>
  <si>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</si>
  <si>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</si>
  <si>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</si>
  <si>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</si>
  <si>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</si>
  <si>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</si>
  <si>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</si>
  <si>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</si>
  <si>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</si>
  <si>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</si>
  <si>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</si>
  <si>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</si>
  <si>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</si>
  <si>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</si>
  <si>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</si>
  <si>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</si>
  <si>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</si>
  <si>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</si>
  <si>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</si>
  <si>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</si>
  <si>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</si>
  <si>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</si>
  <si>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</si>
  <si>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</si>
  <si>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</si>
  <si>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</si>
  <si>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</si>
  <si>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</si>
  <si>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</si>
  <si>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</si>
  <si>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</si>
  <si>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</si>
  <si>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</si>
  <si>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</si>
  <si>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</si>
  <si>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</si>
  <si>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</si>
  <si>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</si>
  <si>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</si>
  <si>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</si>
  <si>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</si>
  <si>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</si>
  <si>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</si>
  <si>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</si>
  <si>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</si>
  <si>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</si>
  <si>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</si>
  <si>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</si>
  <si>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</si>
  <si>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</si>
  <si>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</si>
  <si>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</si>
  <si>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</si>
  <si>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</si>
  <si>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</si>
  <si>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</si>
  <si>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</si>
  <si>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</si>
  <si>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</si>
  <si>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</si>
  <si>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</si>
  <si>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</si>
  <si>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</si>
  <si>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</si>
  <si>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</si>
  <si>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</si>
  <si>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</si>
  <si>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</si>
  <si>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</si>
  <si>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</si>
  <si>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</si>
  <si>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</si>
  <si>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</si>
  <si>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</si>
  <si>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</si>
  <si>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</si>
  <si>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</si>
  <si>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</si>
  <si>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</si>
  <si>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</si>
  <si>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</si>
  <si>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</si>
  <si>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</si>
  <si>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</si>
  <si>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</si>
  <si>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</si>
  <si>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</si>
  <si>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</si>
  <si>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</si>
  <si>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</si>
  <si>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</si>
  <si>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</si>
  <si>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</si>
  <si>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</si>
  <si>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</si>
  <si>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</si>
  <si>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</si>
  <si>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</si>
  <si>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</si>
  <si>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</si>
  <si>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</si>
  <si>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</si>
  <si>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</si>
  <si>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</si>
  <si>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</si>
  <si>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</si>
  <si>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</si>
  <si>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</si>
  <si>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</si>
  <si>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</si>
  <si>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</si>
  <si>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</si>
  <si>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</si>
  <si>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</si>
  <si>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</si>
  <si>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</si>
  <si>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</si>
  <si>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</si>
  <si>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</si>
  <si>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</si>
  <si>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</si>
  <si>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</si>
  <si>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</si>
  <si>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</si>
  <si>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</si>
  <si>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</si>
  <si>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</si>
  <si>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</si>
  <si>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</si>
  <si>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</si>
  <si>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</si>
  <si>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</si>
  <si>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</si>
  <si>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</si>
  <si>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</si>
  <si>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</si>
  <si>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</si>
  <si>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</si>
  <si>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</si>
  <si>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</si>
  <si>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</si>
  <si>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</si>
  <si>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</si>
  <si>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</si>
  <si>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</si>
  <si>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</si>
  <si>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</si>
  <si>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</si>
  <si>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</si>
  <si>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</si>
  <si>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</si>
  <si>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</si>
  <si>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</si>
  <si>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</si>
  <si>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</si>
  <si>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</si>
  <si>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</si>
  <si>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</si>
  <si>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</si>
  <si>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</si>
  <si>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</si>
  <si>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</si>
  <si>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</si>
  <si>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</si>
  <si>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</si>
  <si>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</si>
  <si>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</si>
  <si>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</si>
  <si>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</si>
  <si>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</si>
  <si>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</si>
  <si>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</si>
  <si>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</si>
  <si>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</si>
  <si>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</si>
  <si>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</si>
  <si>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</si>
  <si>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</si>
  <si>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</si>
  <si>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</si>
  <si>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</si>
  <si>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</si>
  <si>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</si>
  <si>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</si>
  <si>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</si>
  <si>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</si>
  <si>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</si>
  <si>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</si>
  <si>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</si>
  <si>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</si>
  <si>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</si>
  <si>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</si>
  <si>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</si>
  <si>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</si>
  <si>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</si>
  <si>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</si>
  <si>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</si>
  <si>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</si>
  <si>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</si>
  <si>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</si>
  <si>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</si>
  <si>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</si>
  <si>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</si>
  <si>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</si>
  <si>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</si>
  <si>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</si>
  <si>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</si>
  <si>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</si>
  <si>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</si>
  <si>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</si>
  <si>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</si>
  <si>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</si>
  <si>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</si>
  <si>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</si>
  <si>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</si>
  <si>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</si>
  <si>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</si>
  <si>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</si>
  <si>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</si>
  <si>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</si>
  <si>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</si>
  <si>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</si>
  <si>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</si>
  <si>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</si>
  <si>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</si>
  <si>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</si>
  <si>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</si>
  <si>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</si>
  <si>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</si>
  <si>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</si>
  <si>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</si>
  <si>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</si>
  <si>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</si>
  <si>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</si>
  <si>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</si>
  <si>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</si>
  <si>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</si>
  <si>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</si>
  <si>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</si>
  <si>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</si>
  <si>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</si>
  <si>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</si>
  <si>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</si>
  <si>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</si>
  <si>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</si>
  <si>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</si>
  <si>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</si>
  <si>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</si>
  <si>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</si>
  <si>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</si>
  <si>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</si>
  <si>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</si>
  <si>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</si>
  <si>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</si>
  <si>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</si>
  <si>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</si>
  <si>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</si>
  <si>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</si>
  <si>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</si>
  <si>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</si>
  <si>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</si>
  <si>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</si>
  <si>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</si>
  <si>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</si>
  <si>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</si>
  <si>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</si>
  <si>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</si>
  <si>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</si>
  <si>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</si>
  <si>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</si>
  <si>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</si>
  <si>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</si>
  <si>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</si>
  <si>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</si>
  <si>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</si>
  <si>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</si>
  <si>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</si>
  <si>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</si>
  <si>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</si>
  <si>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</si>
  <si>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</si>
  <si>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</si>
  <si>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</si>
  <si>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</si>
  <si>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</si>
  <si>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</si>
  <si>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</si>
  <si>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</si>
  <si>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</si>
  <si>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</si>
  <si>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</si>
  <si>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</si>
  <si>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</si>
  <si>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</si>
  <si>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</si>
  <si>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</si>
  <si>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</si>
  <si>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</si>
  <si>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</si>
  <si>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</si>
  <si>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</si>
  <si>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</si>
  <si>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</si>
  <si>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</si>
  <si>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</si>
  <si>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</si>
  <si>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</si>
  <si>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</si>
  <si>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</si>
  <si>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</si>
  <si>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</si>
  <si>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</si>
  <si>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</si>
  <si>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</si>
  <si>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</si>
  <si>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</si>
  <si>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</si>
  <si>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</si>
  <si>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</si>
  <si>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</si>
  <si>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</si>
  <si>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</si>
  <si>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</si>
  <si>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</si>
  <si>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</si>
  <si>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</si>
  <si>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</si>
  <si>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</si>
  <si>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</si>
  <si>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</si>
  <si>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</si>
  <si>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</si>
  <si>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</si>
  <si>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</si>
  <si>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</si>
  <si>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</si>
  <si>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</si>
  <si>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</si>
  <si>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</si>
  <si>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</si>
  <si>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</si>
  <si>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</si>
  <si>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</si>
  <si>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</si>
  <si>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</si>
  <si>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</si>
  <si>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</si>
  <si>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</si>
  <si>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</si>
  <si>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</si>
  <si>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</si>
  <si>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</si>
  <si>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</si>
  <si>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</si>
  <si>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</si>
  <si>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</si>
  <si>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</si>
  <si>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</si>
  <si>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</si>
  <si>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</si>
  <si>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</si>
  <si>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</si>
  <si>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</si>
  <si>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</si>
  <si>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</si>
  <si>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</si>
  <si>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</si>
  <si>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</si>
  <si>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</si>
  <si>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</si>
  <si>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</si>
  <si>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</si>
  <si>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</si>
  <si>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</si>
  <si>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</si>
  <si>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</si>
  <si>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</si>
  <si>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</si>
  <si>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</si>
  <si>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</si>
  <si>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</si>
  <si>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</si>
  <si>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</si>
  <si>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</si>
  <si>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</si>
  <si>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</si>
  <si>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</si>
  <si>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</si>
  <si>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</si>
  <si>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</si>
  <si>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</si>
  <si>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</si>
  <si>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</si>
  <si>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</si>
  <si>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</si>
  <si>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</si>
  <si>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</si>
  <si>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</si>
  <si>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</si>
  <si>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</si>
  <si>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</si>
  <si>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</si>
  <si>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</si>
  <si>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</si>
  <si>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</si>
  <si>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</si>
  <si>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</si>
  <si>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</si>
  <si>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</si>
  <si>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</si>
  <si>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</si>
  <si>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</si>
  <si>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</si>
  <si>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</si>
  <si>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</si>
  <si>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</si>
  <si>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</si>
  <si>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</si>
  <si>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</si>
  <si>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</si>
  <si>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</si>
  <si>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</si>
  <si>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</si>
  <si>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</si>
  <si>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</si>
  <si>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</si>
  <si>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</si>
  <si>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</si>
  <si>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</si>
  <si>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</si>
  <si>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</si>
  <si>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</si>
  <si>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</si>
  <si>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</si>
  <si>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</si>
  <si>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</si>
  <si>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</si>
  <si>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</si>
  <si>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</si>
  <si>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</si>
  <si>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</si>
  <si>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</si>
  <si>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</si>
  <si>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</si>
  <si>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</si>
  <si>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</si>
  <si>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</si>
  <si>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</si>
  <si>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</si>
  <si>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</si>
  <si>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</si>
  <si>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</si>
  <si>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</si>
  <si>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</si>
  <si>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</si>
  <si>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</si>
  <si>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</si>
  <si>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</si>
  <si>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</si>
  <si>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</si>
  <si>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</si>
  <si>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</si>
  <si>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</si>
  <si>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</si>
  <si>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</si>
  <si>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</si>
  <si>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</si>
  <si>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</si>
  <si>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</si>
  <si>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</si>
  <si>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</si>
  <si>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</si>
  <si>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</si>
  <si>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</si>
  <si>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</si>
  <si>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</si>
  <si>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</si>
  <si>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</si>
  <si>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</si>
  <si>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</si>
  <si>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</si>
  <si>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</si>
  <si>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</si>
  <si>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</si>
  <si>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</si>
  <si>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</si>
  <si>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</si>
  <si>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</si>
  <si>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</si>
  <si>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</si>
  <si>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</si>
  <si>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</si>
  <si>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</si>
  <si>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</si>
  <si>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</si>
  <si>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</si>
  <si>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</si>
  <si>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</si>
  <si>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</si>
  <si>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</si>
  <si>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</si>
  <si>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</si>
  <si>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</si>
  <si>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</si>
  <si>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</si>
  <si>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</si>
  <si>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</si>
  <si>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</si>
  <si>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</si>
  <si>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</si>
  <si>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</si>
  <si>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</si>
  <si>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</si>
  <si>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</si>
  <si>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</si>
  <si>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</si>
  <si>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</si>
  <si>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</si>
  <si>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</si>
  <si>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</si>
  <si>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</si>
  <si>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</si>
  <si>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</si>
  <si>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</si>
  <si>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</si>
  <si>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</si>
  <si>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</si>
  <si>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</si>
  <si>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</si>
  <si>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</si>
  <si>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</si>
  <si>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</si>
  <si>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</si>
  <si>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</si>
  <si>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</si>
  <si>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</si>
  <si>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</si>
  <si>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</si>
  <si>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</si>
  <si>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</si>
  <si>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</si>
  <si>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</si>
  <si>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</si>
  <si>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</si>
  <si>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</si>
  <si>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</si>
  <si>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</si>
  <si>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</si>
  <si>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</si>
  <si>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</si>
  <si>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</si>
  <si>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</si>
  <si>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</si>
  <si>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</si>
  <si>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</si>
  <si>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</si>
  <si>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</si>
  <si>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</si>
  <si>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</si>
  <si>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</si>
  <si>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</si>
  <si>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</si>
  <si>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</si>
  <si>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</si>
  <si>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</si>
  <si>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</si>
  <si>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</si>
  <si>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</si>
  <si>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</si>
  <si>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</si>
  <si>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</si>
  <si>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</si>
  <si>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</si>
  <si>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</si>
  <si>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</si>
  <si>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</si>
  <si>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</si>
  <si>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</si>
  <si>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</si>
  <si>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</si>
  <si>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</si>
  <si>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</si>
  <si>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</si>
  <si>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</si>
  <si>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</si>
  <si>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</si>
  <si>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</si>
  <si>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</si>
  <si>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</si>
  <si>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</si>
  <si>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</si>
  <si>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</si>
  <si>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</si>
  <si>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</si>
  <si>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</si>
  <si>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</si>
  <si>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</si>
  <si>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</si>
  <si>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</si>
  <si>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</si>
  <si>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</si>
  <si>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</si>
  <si>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</si>
  <si>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</si>
  <si>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</si>
  <si>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</si>
  <si>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</si>
  <si>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</si>
  <si>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</si>
  <si>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</si>
  <si>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</si>
  <si>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</si>
  <si>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</si>
  <si>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</si>
  <si>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</si>
  <si>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</si>
  <si>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</si>
  <si>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</si>
  <si>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</si>
  <si>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</si>
  <si>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</si>
  <si>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</si>
  <si>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</si>
  <si>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</si>
  <si>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</si>
  <si>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</si>
  <si>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</si>
  <si>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</si>
  <si>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</si>
  <si>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</si>
  <si>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</si>
  <si>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</si>
  <si>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</si>
  <si>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</si>
  <si>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</si>
  <si>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</si>
  <si>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</si>
  <si>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</si>
  <si>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</si>
  <si>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</si>
  <si>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</si>
  <si>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</si>
  <si>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</si>
  <si>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</si>
  <si>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</si>
  <si>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</si>
  <si>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</si>
  <si>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</si>
  <si>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</si>
  <si>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</si>
  <si>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</si>
  <si>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</si>
  <si>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</si>
  <si>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</si>
  <si>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</si>
  <si>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</si>
  <si>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</si>
  <si>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</si>
  <si>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</si>
  <si>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</si>
  <si>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</si>
  <si>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</si>
  <si>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</si>
  <si>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</si>
  <si>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</si>
  <si>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</si>
  <si>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</si>
  <si>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</si>
  <si>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</si>
  <si>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</si>
  <si>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</si>
  <si>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</si>
  <si>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</si>
  <si>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</si>
  <si>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</si>
  <si>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</si>
  <si>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</si>
  <si>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</si>
  <si>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</si>
  <si>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</si>
  <si>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</si>
  <si>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</si>
  <si>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</si>
  <si>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</si>
  <si>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</si>
  <si>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</si>
  <si>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</si>
  <si>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</si>
  <si>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</si>
  <si>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</si>
  <si>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</si>
  <si>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</si>
  <si>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</si>
  <si>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</si>
  <si>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</si>
  <si>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</si>
  <si>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</si>
  <si>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</si>
  <si>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</si>
  <si>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</si>
  <si>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</si>
  <si>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</si>
  <si>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</si>
  <si>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</si>
  <si>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</si>
  <si>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</si>
  <si>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</si>
  <si>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</si>
  <si>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</si>
  <si>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</si>
  <si>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</si>
  <si>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</si>
  <si>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</si>
  <si>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</si>
  <si>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</si>
  <si>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</si>
  <si>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</si>
  <si>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</si>
  <si>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</si>
  <si>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</si>
  <si>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</si>
  <si>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</si>
  <si>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</si>
  <si>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</si>
  <si>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</si>
  <si>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</si>
  <si>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</si>
  <si>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</si>
  <si>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</si>
  <si>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</si>
  <si>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</si>
  <si>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</si>
  <si>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</si>
  <si>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</si>
  <si>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</si>
  <si>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</si>
  <si>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</si>
  <si>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</si>
  <si>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</si>
  <si>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</si>
  <si>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</si>
  <si>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</si>
  <si>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</si>
  <si>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</si>
  <si>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</si>
  <si>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</si>
  <si>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</si>
  <si>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</si>
  <si>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</si>
  <si>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</si>
  <si>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</si>
  <si>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</si>
  <si>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</si>
  <si>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</si>
  <si>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</si>
  <si>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</si>
  <si>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</si>
  <si>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</si>
  <si>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</si>
  <si>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</si>
  <si>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</si>
  <si>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</si>
  <si>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</si>
  <si>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</si>
  <si>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</si>
  <si>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</si>
  <si>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</si>
  <si>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</si>
  <si>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</si>
  <si>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</si>
  <si>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</si>
  <si>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</si>
  <si>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</si>
  <si>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</si>
  <si>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</si>
  <si>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</si>
  <si>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</si>
  <si>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</si>
  <si>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</si>
  <si>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</si>
  <si>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</si>
  <si>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</si>
  <si>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</si>
  <si>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</si>
  <si>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</si>
  <si>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</si>
  <si>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</si>
  <si>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</si>
  <si>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</si>
  <si>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</si>
  <si>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</si>
  <si>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</si>
  <si>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</si>
  <si>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</si>
  <si>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</si>
  <si>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</si>
  <si>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</si>
  <si>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</si>
  <si>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</si>
  <si>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</si>
  <si>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</si>
  <si>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</si>
  <si>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</si>
  <si>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</si>
  <si>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</si>
  <si>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</si>
  <si>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</si>
  <si>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</si>
  <si>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</si>
  <si>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</si>
  <si>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</si>
  <si>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</si>
  <si>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</si>
  <si>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</si>
  <si>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</si>
  <si>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</si>
  <si>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</si>
  <si>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</si>
  <si>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</si>
  <si>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</si>
  <si>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</si>
  <si>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</si>
  <si>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</si>
  <si>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</si>
  <si>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</si>
  <si>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</si>
  <si>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</si>
  <si>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</si>
  <si>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</si>
  <si>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</si>
  <si>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</si>
  <si>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</si>
  <si>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</si>
  <si>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</si>
  <si>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</si>
  <si>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</si>
  <si>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</si>
  <si>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</si>
  <si>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</si>
  <si>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</si>
  <si>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</si>
  <si>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</si>
  <si>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</si>
  <si>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</si>
  <si>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</si>
  <si>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</si>
  <si>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</si>
  <si>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</si>
  <si>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</si>
  <si>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</si>
  <si>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</si>
  <si>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</si>
  <si>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</si>
  <si>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</si>
  <si>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</si>
  <si>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</si>
  <si>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</si>
  <si>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</si>
  <si>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</si>
  <si>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</si>
  <si>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</si>
  <si>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</si>
  <si>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</si>
  <si>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</si>
  <si>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</si>
  <si>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</si>
  <si>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</si>
  <si>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</si>
  <si>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</si>
  <si>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</si>
  <si>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</si>
  <si>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</si>
  <si>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</si>
  <si>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</si>
  <si>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</si>
  <si>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</si>
  <si>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</si>
  <si>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</si>
  <si>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</si>
  <si>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</si>
  <si>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</si>
  <si>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</si>
  <si>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</si>
  <si>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</si>
  <si>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</si>
  <si>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</si>
  <si>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</si>
  <si>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</si>
  <si>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</si>
  <si>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</si>
  <si>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</si>
  <si>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</si>
  <si>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</si>
  <si>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</si>
  <si>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</si>
  <si>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</si>
  <si>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</si>
  <si>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</si>
  <si>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</si>
  <si>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</si>
  <si>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</si>
  <si>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</si>
  <si>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</si>
  <si>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</si>
  <si>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</si>
  <si>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</si>
  <si>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</si>
  <si>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</si>
  <si>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</si>
  <si>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</si>
  <si>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</si>
  <si>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</si>
  <si>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</si>
  <si>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</si>
  <si>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</si>
  <si>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</si>
  <si>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</si>
  <si>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</si>
  <si>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</si>
  <si>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</si>
  <si>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</si>
  <si>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</si>
  <si>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</si>
  <si>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</si>
  <si>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</si>
  <si>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</si>
  <si>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</si>
  <si>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</si>
  <si>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</si>
  <si>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</si>
  <si>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</si>
  <si>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</si>
  <si>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</si>
  <si>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</si>
  <si>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</si>
  <si>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</si>
  <si>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</si>
  <si>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</si>
  <si>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</si>
  <si>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</si>
  <si>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</si>
  <si>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</si>
  <si>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</si>
  <si>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</si>
  <si>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</si>
  <si>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</si>
  <si>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</si>
  <si>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</si>
  <si>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</si>
  <si>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</si>
  <si>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</si>
  <si>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</si>
  <si>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</si>
  <si>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</si>
  <si>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</si>
  <si>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</si>
  <si>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</si>
  <si>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</si>
  <si>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</si>
  <si>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</si>
  <si>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</si>
  <si>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</si>
  <si>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</si>
  <si>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</si>
  <si>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</si>
  <si>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</si>
  <si>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</si>
  <si>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</si>
  <si>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</si>
  <si>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</si>
  <si>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</si>
  <si>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</si>
  <si>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</si>
  <si>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</si>
  <si>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</si>
  <si>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</si>
  <si>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</si>
  <si>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</si>
  <si>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</si>
  <si>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</si>
  <si>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</si>
  <si>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</si>
  <si>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</si>
  <si>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</si>
  <si>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</si>
  <si>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</si>
  <si>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</si>
  <si>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</si>
  <si>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</si>
  <si>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</si>
  <si>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</si>
  <si>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</si>
  <si>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</si>
  <si>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</si>
  <si>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</si>
  <si>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</si>
  <si>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</si>
  <si>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</si>
  <si>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</si>
  <si>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</si>
  <si>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</si>
  <si>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</si>
  <si>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</si>
  <si>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</si>
  <si>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</si>
  <si>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</si>
  <si>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</si>
  <si>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</si>
  <si>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</si>
  <si>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</si>
  <si>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</si>
  <si>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</si>
  <si>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</si>
  <si>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</si>
  <si>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</si>
  <si>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</si>
  <si>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</si>
  <si>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</si>
  <si>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</si>
  <si>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</si>
  <si>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</si>
  <si>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</si>
  <si>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</si>
  <si>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</si>
  <si>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</si>
  <si>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</si>
  <si>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</si>
  <si>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</si>
  <si>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</si>
  <si>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</si>
  <si>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</si>
  <si>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</si>
  <si>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</si>
  <si>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</si>
  <si>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</si>
  <si>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</si>
  <si>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</si>
  <si>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</si>
  <si>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</si>
  <si>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</si>
  <si>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</si>
  <si>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</si>
  <si>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</si>
  <si>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</si>
  <si>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</si>
  <si>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</si>
  <si>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</si>
  <si>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</si>
  <si>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</si>
  <si>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</si>
  <si>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</si>
  <si>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</si>
  <si>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</si>
  <si>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</si>
  <si>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</si>
  <si>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</si>
  <si>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</si>
  <si>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</si>
  <si>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</si>
  <si>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</si>
  <si>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</si>
  <si>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</si>
  <si>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</si>
  <si>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</si>
  <si>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</si>
  <si>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</si>
  <si>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</si>
  <si>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</si>
  <si>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</si>
  <si>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</si>
  <si>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</si>
  <si>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</si>
  <si>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</si>
  <si>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</si>
  <si>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</si>
  <si>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</si>
  <si>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</si>
  <si>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</si>
  <si>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</si>
  <si>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</si>
  <si>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</si>
  <si>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</si>
  <si>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</si>
  <si>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</si>
  <si>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</si>
  <si>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</si>
  <si>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</si>
  <si>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</si>
  <si>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</si>
  <si>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</si>
  <si>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</si>
  <si>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</si>
  <si>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</si>
  <si>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</si>
  <si>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</si>
  <si>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</si>
  <si>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</si>
  <si>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</si>
  <si>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</si>
  <si>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</si>
  <si>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</si>
  <si>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</si>
  <si>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</si>
  <si>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</si>
  <si>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</si>
  <si>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</si>
  <si>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</si>
  <si>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</si>
  <si>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</si>
  <si>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</si>
  <si>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</si>
  <si>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</si>
  <si>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</si>
  <si>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</si>
  <si>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</si>
  <si>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</si>
  <si>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</si>
  <si>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</si>
  <si>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</si>
  <si>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</si>
  <si>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</si>
  <si>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</si>
  <si>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</si>
  <si>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</si>
  <si>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</si>
  <si>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</si>
  <si>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</si>
  <si>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</si>
  <si>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</si>
  <si>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</si>
  <si>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</si>
  <si>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</si>
  <si>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</si>
  <si>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</si>
  <si>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</si>
  <si>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</si>
  <si>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</si>
  <si>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</si>
  <si>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</si>
  <si>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</si>
  <si>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</si>
  <si>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</si>
  <si>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</si>
  <si>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</si>
  <si>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</si>
  <si>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</si>
  <si>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</si>
  <si>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</si>
  <si>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</si>
  <si>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</si>
  <si>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</si>
  <si>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</si>
  <si>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</si>
  <si>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</si>
  <si>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</si>
  <si>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</si>
  <si>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</si>
  <si>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</si>
  <si>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</si>
  <si>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</si>
  <si>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</si>
  <si>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</si>
  <si>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</si>
  <si>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</si>
  <si>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</si>
  <si>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</si>
  <si>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</si>
  <si>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</si>
  <si>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</si>
  <si>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</si>
  <si>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</si>
  <si>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</si>
  <si>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</si>
  <si>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</si>
  <si>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</si>
  <si>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</si>
  <si>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</si>
  <si>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</si>
  <si>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</si>
  <si>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</si>
  <si>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</si>
  <si>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</si>
  <si>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</si>
  <si>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</si>
  <si>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</si>
  <si>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</si>
  <si>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</si>
  <si>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</si>
  <si>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</si>
  <si>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</si>
  <si>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</si>
  <si>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</si>
  <si>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</si>
  <si>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</si>
  <si>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</si>
  <si>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</si>
  <si>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</si>
  <si>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</si>
  <si>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</si>
  <si>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</si>
  <si>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</si>
  <si>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</si>
  <si>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</si>
  <si>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</si>
  <si>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</si>
  <si>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</si>
  <si>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</si>
  <si>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</si>
  <si>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</si>
  <si>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</si>
  <si>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</si>
  <si>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</si>
  <si>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</si>
  <si>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</si>
  <si>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</si>
  <si>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</si>
  <si>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</si>
  <si>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</si>
  <si>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</si>
  <si>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</si>
  <si>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</si>
  <si>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</si>
  <si>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</si>
  <si>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</si>
  <si>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</si>
  <si>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</si>
  <si>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</si>
  <si>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</si>
  <si>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</si>
  <si>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</si>
  <si>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</si>
  <si>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</si>
  <si>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</si>
  <si>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</si>
  <si>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</si>
  <si>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</si>
  <si>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</si>
  <si>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</si>
  <si>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</si>
  <si>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</si>
  <si>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</si>
  <si>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</si>
  <si>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</si>
  <si>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</si>
  <si>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</si>
  <si>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</si>
  <si>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</si>
  <si>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</si>
  <si>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</si>
  <si>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</si>
  <si>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</si>
  <si>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</si>
  <si>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</si>
  <si>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</si>
  <si>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</si>
  <si>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</si>
  <si>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</si>
  <si>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</si>
  <si>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</si>
  <si>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</si>
  <si>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</si>
  <si>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</si>
  <si>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</si>
  <si>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</si>
  <si>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</si>
  <si>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</si>
  <si>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</si>
  <si>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</si>
  <si>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</si>
  <si>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</si>
  <si>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</si>
  <si>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</si>
  <si>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</si>
  <si>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</si>
  <si>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</si>
  <si>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</si>
  <si>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</si>
  <si>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</si>
  <si>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</si>
  <si>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</si>
  <si>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</si>
  <si>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</si>
  <si>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</si>
  <si>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</si>
  <si>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</si>
  <si>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</si>
  <si>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</si>
  <si>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</si>
  <si>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</si>
  <si>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</si>
  <si>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</si>
  <si>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</si>
  <si>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</si>
  <si>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</si>
  <si>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</si>
  <si>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</si>
  <si>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</si>
  <si>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</si>
  <si>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</si>
  <si>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</si>
  <si>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</si>
  <si>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</si>
  <si>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</si>
  <si>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</si>
  <si>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</si>
  <si>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</si>
  <si>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</si>
  <si>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</si>
  <si>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</si>
  <si>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</si>
  <si>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</si>
  <si>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</si>
  <si>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</si>
  <si>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</si>
  <si>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</si>
  <si>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</si>
  <si>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</si>
  <si>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</si>
  <si>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</si>
  <si>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</si>
  <si>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</si>
  <si>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</si>
  <si>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</si>
  <si>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</si>
  <si>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</si>
  <si>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</si>
  <si>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</si>
  <si>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</si>
  <si>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</si>
  <si>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</si>
  <si>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</si>
  <si>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</si>
  <si>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</si>
  <si>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</si>
  <si>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</si>
  <si>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</si>
  <si>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</si>
  <si>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</si>
  <si>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</si>
  <si>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</si>
  <si>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</si>
  <si>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</si>
  <si>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</si>
  <si>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</si>
  <si>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</si>
  <si>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</si>
  <si>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</si>
  <si>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</si>
  <si>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</si>
  <si>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</si>
  <si>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</si>
  <si>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</si>
  <si>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</si>
  <si>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</si>
  <si>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</si>
  <si>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</si>
  <si>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</si>
  <si>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</si>
  <si>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</si>
  <si>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</si>
  <si>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</si>
  <si>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</si>
  <si>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</si>
  <si>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</si>
  <si>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</si>
  <si>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</si>
  <si>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</si>
  <si>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</si>
  <si>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</si>
  <si>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</si>
  <si>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</si>
  <si>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</si>
  <si>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</si>
  <si>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</si>
  <si>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</si>
  <si>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</si>
  <si>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</si>
  <si>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</si>
  <si>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</si>
  <si>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</si>
  <si>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</si>
  <si>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</si>
  <si>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</si>
  <si>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</si>
  <si>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</si>
  <si>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</si>
  <si>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</si>
  <si>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</si>
  <si>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</si>
  <si>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</si>
  <si>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</si>
  <si>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</si>
  <si>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</si>
  <si>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</si>
  <si>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</si>
  <si>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</si>
  <si>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</si>
  <si>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</si>
  <si>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</si>
  <si>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</si>
  <si>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</si>
  <si>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</si>
  <si>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</si>
  <si>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</si>
  <si>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</si>
  <si>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</si>
  <si>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</si>
  <si>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</si>
  <si>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</si>
  <si>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</si>
  <si>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</si>
  <si>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</si>
  <si>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</si>
  <si>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</si>
  <si>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</si>
  <si>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</si>
  <si>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</si>
  <si>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</si>
  <si>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</si>
  <si>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</si>
  <si>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</si>
  <si>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</si>
  <si>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</si>
  <si>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</si>
  <si>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</si>
  <si>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</si>
  <si>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</si>
  <si>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</si>
  <si>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</si>
  <si>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</si>
  <si>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</si>
  <si>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</si>
  <si>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</si>
  <si>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</si>
  <si>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</si>
  <si>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</si>
  <si>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</si>
  <si>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</si>
  <si>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</si>
  <si>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</si>
  <si>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</si>
  <si>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</si>
  <si>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</si>
  <si>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</si>
  <si>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</si>
  <si>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</si>
  <si>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</si>
  <si>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</si>
  <si>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</si>
  <si>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</si>
  <si>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</si>
  <si>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</si>
  <si>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</si>
  <si>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</si>
  <si>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</si>
  <si>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</si>
  <si>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</si>
  <si>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</si>
  <si>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</si>
  <si>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</si>
  <si>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</si>
  <si>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</si>
  <si>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</si>
  <si>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</si>
  <si>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</si>
  <si>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</si>
  <si>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</si>
  <si>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</si>
  <si>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</si>
  <si>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</si>
  <si>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</si>
  <si>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</si>
  <si>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</si>
  <si>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</si>
  <si>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</si>
  <si>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</si>
  <si>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</si>
  <si>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</si>
  <si>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</si>
  <si>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</si>
  <si>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</si>
  <si>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</si>
  <si>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</si>
  <si>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</si>
  <si>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</si>
  <si>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</si>
  <si>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</si>
  <si>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</si>
  <si>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</si>
  <si>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</si>
  <si>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</si>
  <si>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</si>
  <si>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</si>
  <si>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</si>
  <si>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</si>
  <si>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</si>
  <si>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</si>
  <si>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</si>
  <si>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</si>
  <si>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</si>
  <si>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</si>
  <si>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</si>
  <si>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</si>
  <si>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</si>
  <si>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</si>
  <si>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</si>
  <si>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</si>
  <si>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</si>
  <si>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</si>
  <si>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</si>
  <si>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</si>
  <si>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</si>
  <si>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</si>
  <si>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</si>
  <si>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</si>
  <si>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</si>
  <si>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</si>
  <si>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</si>
  <si>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</si>
  <si>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</si>
  <si>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</si>
  <si>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</si>
  <si>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</si>
  <si>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</si>
  <si>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</si>
  <si>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</si>
  <si>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</si>
  <si>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</si>
  <si>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</si>
  <si>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</si>
  <si>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</si>
  <si>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</si>
  <si>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</si>
  <si>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</si>
  <si>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</si>
  <si>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</si>
  <si>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</si>
  <si>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</si>
  <si>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</si>
  <si>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</si>
  <si>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</si>
  <si>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</si>
  <si>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</si>
  <si>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</si>
  <si>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</si>
  <si>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</si>
  <si>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</si>
  <si>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</si>
  <si>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</si>
  <si>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</si>
  <si>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</si>
  <si>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</si>
  <si>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</si>
  <si>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</si>
  <si>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</si>
  <si>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</si>
  <si>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</si>
  <si>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</si>
  <si>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</si>
  <si>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</si>
  <si>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</si>
  <si>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</si>
  <si>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</si>
  <si>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</si>
  <si>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</si>
  <si>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</si>
  <si>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</si>
  <si>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</si>
  <si>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</si>
  <si>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</si>
  <si>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</si>
  <si>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</si>
  <si>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</si>
  <si>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</si>
  <si>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</si>
  <si>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</si>
  <si>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</si>
  <si>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</si>
  <si>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</si>
  <si>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</si>
  <si>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</si>
  <si>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</si>
  <si>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</si>
  <si>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</si>
  <si>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</si>
  <si>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</si>
  <si>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</si>
  <si>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</si>
  <si>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</si>
  <si>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</si>
  <si>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</si>
  <si>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</si>
  <si>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</si>
  <si>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</si>
  <si>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</si>
  <si>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</si>
  <si>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</si>
  <si>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</si>
  <si>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</si>
  <si>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</si>
  <si>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</si>
  <si>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</si>
  <si>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</si>
  <si>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</si>
  <si>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</si>
  <si>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</si>
  <si>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</si>
  <si>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</si>
  <si>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</si>
  <si>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</si>
  <si>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</si>
  <si>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</si>
  <si>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</si>
  <si>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</si>
  <si>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</si>
  <si>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</si>
  <si>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</si>
  <si>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</si>
  <si>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</si>
  <si>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</si>
  <si>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</si>
  <si>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</si>
  <si>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</si>
  <si>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</si>
  <si>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</si>
  <si>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</si>
  <si>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</si>
  <si>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</si>
  <si>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</si>
  <si>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</si>
  <si>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</si>
  <si>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</si>
  <si>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</si>
  <si>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</si>
  <si>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</si>
  <si>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</si>
  <si>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</si>
  <si>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</si>
  <si>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</si>
  <si>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</si>
  <si>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</si>
  <si>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</si>
  <si>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</si>
  <si>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</si>
  <si>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</si>
  <si>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</si>
  <si>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</si>
  <si>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</si>
  <si>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</si>
  <si>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</si>
  <si>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</si>
  <si>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</si>
  <si>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</si>
  <si>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</si>
  <si>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</si>
  <si>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</si>
  <si>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</si>
  <si>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</si>
  <si>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</si>
  <si>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</si>
  <si>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</si>
  <si>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</si>
  <si>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</si>
  <si>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</si>
  <si>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</si>
  <si>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</si>
  <si>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</si>
  <si>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</si>
  <si>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</si>
  <si>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</si>
  <si>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</si>
  <si>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</si>
  <si>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</si>
  <si>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</si>
  <si>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</si>
  <si>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</si>
  <si>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</si>
  <si>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</si>
  <si>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</si>
  <si>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</si>
  <si>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</si>
  <si>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</si>
  <si>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</si>
  <si>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</si>
  <si>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</si>
  <si>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</si>
  <si>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</si>
  <si>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</si>
  <si>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</si>
  <si>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</si>
  <si>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</si>
  <si>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</si>
  <si>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</si>
  <si>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</si>
  <si>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</si>
  <si>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</si>
  <si>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</si>
  <si>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</si>
  <si>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</si>
  <si>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</si>
  <si>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</si>
  <si>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</si>
  <si>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</si>
  <si>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</si>
  <si>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</si>
  <si>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</si>
  <si>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</si>
  <si>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</si>
  <si>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</si>
  <si>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</si>
  <si>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</si>
  <si>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</si>
  <si>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</si>
  <si>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</si>
  <si>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</si>
  <si>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</si>
  <si>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</si>
  <si>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</si>
  <si>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</si>
  <si>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</si>
  <si>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</si>
  <si>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</si>
  <si>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</si>
  <si>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</si>
  <si>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</si>
  <si>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</si>
  <si>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</si>
  <si>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</si>
  <si>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</si>
  <si>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</si>
  <si>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</si>
  <si>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</si>
  <si>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</si>
  <si>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</si>
  <si>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</si>
  <si>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</si>
  <si>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</si>
  <si>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</si>
  <si>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</si>
  <si>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</si>
  <si>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</si>
  <si>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</si>
  <si>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</si>
  <si>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</si>
  <si>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</si>
  <si>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</si>
  <si>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</si>
  <si>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</si>
  <si>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</si>
  <si>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</si>
  <si>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</si>
  <si>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</si>
  <si>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</si>
  <si>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</si>
  <si>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</si>
  <si>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</si>
  <si>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</si>
  <si>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</si>
  <si>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</si>
  <si>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</si>
  <si>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</si>
  <si>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</si>
  <si>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</si>
  <si>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</si>
  <si>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</si>
  <si>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</si>
  <si>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</si>
  <si>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</si>
  <si>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</si>
  <si>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</si>
  <si>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</si>
  <si>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</si>
  <si>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</si>
  <si>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</si>
  <si>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</si>
  <si>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</si>
  <si>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</si>
  <si>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</si>
  <si>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</si>
  <si>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</si>
  <si>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</si>
  <si>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</si>
  <si>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</si>
  <si>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</si>
  <si>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</si>
  <si>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</si>
  <si>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</si>
  <si>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</si>
  <si>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</si>
  <si>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</si>
  <si>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</si>
  <si>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</si>
  <si>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</si>
  <si>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</si>
  <si>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</si>
  <si>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</si>
  <si>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</si>
  <si>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</si>
  <si>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</si>
  <si>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</si>
  <si>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</si>
  <si>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</si>
  <si>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</si>
  <si>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</si>
  <si>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</si>
  <si>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</si>
  <si>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</si>
  <si>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</si>
  <si>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</si>
  <si>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</si>
  <si>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</si>
  <si>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</si>
  <si>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</si>
  <si>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</si>
  <si>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</si>
  <si>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</si>
  <si>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</si>
  <si>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</si>
  <si>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</si>
  <si>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</si>
  <si>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</si>
  <si>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</si>
  <si>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</si>
  <si>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</si>
  <si>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</si>
  <si>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</si>
  <si>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</si>
  <si>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</si>
  <si>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</si>
  <si>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</si>
  <si>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</si>
  <si>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</si>
  <si>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</si>
  <si>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</si>
  <si>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</si>
  <si>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</si>
  <si>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</si>
  <si>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</si>
  <si>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</si>
  <si>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</si>
  <si>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</si>
  <si>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</si>
  <si>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</si>
  <si>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</si>
  <si>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</si>
  <si>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</si>
  <si>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</si>
  <si>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</si>
  <si>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</si>
  <si>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</si>
  <si>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</si>
  <si>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</si>
  <si>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</si>
  <si>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</si>
  <si>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</si>
  <si>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</si>
  <si>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</si>
  <si>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</si>
  <si>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</si>
  <si>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</si>
  <si>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</si>
  <si>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</si>
  <si>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</si>
  <si>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</si>
  <si>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</si>
  <si>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</si>
  <si>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</si>
  <si>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</si>
  <si>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</si>
  <si>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</si>
  <si>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</si>
  <si>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</si>
  <si>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</si>
  <si>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</si>
  <si>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</si>
  <si>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</si>
  <si>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</si>
  <si>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</si>
  <si>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</si>
  <si>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</si>
  <si>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</si>
  <si>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</si>
  <si>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</si>
  <si>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</si>
  <si>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</si>
  <si>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</si>
  <si>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</si>
  <si>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</si>
  <si>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</si>
  <si>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</si>
  <si>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</si>
  <si>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</si>
  <si>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</si>
  <si>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</si>
  <si>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</si>
  <si>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</si>
  <si>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</si>
  <si>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</si>
  <si>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</si>
  <si>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</si>
  <si>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</si>
  <si>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</si>
  <si>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</si>
  <si>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</si>
  <si>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</si>
  <si>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</si>
  <si>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</si>
  <si>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</si>
  <si>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</si>
  <si>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</si>
  <si>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</si>
  <si>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</si>
  <si>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</si>
  <si>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</si>
  <si>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</si>
  <si>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</si>
  <si>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</si>
  <si>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</si>
  <si>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</si>
  <si>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</si>
  <si>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</si>
  <si>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</si>
  <si>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</si>
  <si>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</si>
  <si>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</si>
  <si>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</si>
  <si>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</si>
  <si>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</si>
  <si>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</si>
  <si>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</si>
  <si>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</si>
  <si>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</si>
  <si>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</si>
  <si>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</si>
  <si>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</si>
  <si>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</si>
  <si>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</si>
  <si>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</si>
  <si>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</si>
  <si>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</si>
  <si>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</si>
  <si>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</si>
  <si>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</si>
  <si>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</si>
  <si>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</si>
  <si>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</si>
  <si>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</si>
  <si>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</si>
  <si>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</si>
  <si>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</si>
  <si>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</si>
  <si>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</si>
  <si>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</si>
  <si>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</si>
  <si>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</si>
  <si>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</si>
  <si>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</si>
  <si>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</si>
  <si>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</si>
  <si>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</si>
  <si>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</si>
  <si>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</si>
  <si>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</si>
  <si>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</si>
  <si>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</si>
  <si>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</si>
  <si>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</si>
  <si>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</si>
  <si>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</si>
  <si>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</si>
  <si>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</si>
  <si>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</si>
  <si>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</si>
  <si>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</si>
  <si>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</si>
  <si>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</si>
  <si>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</si>
  <si>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</si>
  <si>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</si>
  <si>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</si>
  <si>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</si>
  <si>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</si>
  <si>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</si>
  <si>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</si>
  <si>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</si>
  <si>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</si>
  <si>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</si>
  <si>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</si>
  <si>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</si>
  <si>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</si>
  <si>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</si>
  <si>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</si>
  <si>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</si>
  <si>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</si>
  <si>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</si>
  <si>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</si>
  <si>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</si>
  <si>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</si>
  <si>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</si>
  <si>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</si>
  <si>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</si>
  <si>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</si>
  <si>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</si>
  <si>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</si>
  <si>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</si>
  <si>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</si>
  <si>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</si>
  <si>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</si>
  <si>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</si>
  <si>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</si>
  <si>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</si>
  <si>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</si>
  <si>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</si>
  <si>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</si>
  <si>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</si>
  <si>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</si>
  <si>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</si>
  <si>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</si>
  <si>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</si>
  <si>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</si>
  <si>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</si>
  <si>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</si>
  <si>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</si>
  <si>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</si>
  <si>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</si>
  <si>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</si>
  <si>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</si>
  <si>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</si>
  <si>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</si>
  <si>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</si>
  <si>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</si>
  <si>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</si>
  <si>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</si>
  <si>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</si>
  <si>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</si>
  <si>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</si>
  <si>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</si>
  <si>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</si>
  <si>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</si>
  <si>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</si>
  <si>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</si>
  <si>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</si>
  <si>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</si>
  <si>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</si>
  <si>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</si>
  <si>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</si>
  <si>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</si>
  <si>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</si>
  <si>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</si>
  <si>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</si>
  <si>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</si>
  <si>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</si>
  <si>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</si>
  <si>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</si>
  <si>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</si>
  <si>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</si>
  <si>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</si>
  <si>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</si>
  <si>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</si>
  <si>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</si>
  <si>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</si>
  <si>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</si>
  <si>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</si>
  <si>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</si>
  <si>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</si>
  <si>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</si>
  <si>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</si>
  <si>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</si>
  <si>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</si>
  <si>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</si>
  <si>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</si>
  <si>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</si>
  <si>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</si>
  <si>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</si>
  <si>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</si>
  <si>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</si>
  <si>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</si>
  <si>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</si>
  <si>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</si>
  <si>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</si>
  <si>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</si>
  <si>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</si>
  <si>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</si>
  <si>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</si>
  <si>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</si>
  <si>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</si>
  <si>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</si>
  <si>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</si>
  <si>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</si>
  <si>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</si>
  <si>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</si>
  <si>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</si>
  <si>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</si>
  <si>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</si>
  <si>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</si>
  <si>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</si>
  <si>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</si>
  <si>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</si>
  <si>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</si>
  <si>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</si>
  <si>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</si>
  <si>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</si>
  <si>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</si>
  <si>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</si>
  <si>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</si>
  <si>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</si>
  <si>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</si>
  <si>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</si>
  <si>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</si>
  <si>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</si>
  <si>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</si>
  <si>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</si>
  <si>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</si>
  <si>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</si>
  <si>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</si>
  <si>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</si>
  <si>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</si>
  <si>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</si>
  <si>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</si>
  <si>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</si>
  <si>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</si>
  <si>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</si>
  <si>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</si>
  <si>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</si>
  <si>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</si>
  <si>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</si>
  <si>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</si>
  <si>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</si>
  <si>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</si>
  <si>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</si>
  <si>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</si>
  <si>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</si>
  <si>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</si>
  <si>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</si>
  <si>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</si>
  <si>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</si>
  <si>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</si>
  <si>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</si>
  <si>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</si>
  <si>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</si>
  <si>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</si>
  <si>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</si>
  <si>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</si>
  <si>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</si>
  <si>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</si>
  <si>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</si>
  <si>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</si>
  <si>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</si>
  <si>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</si>
  <si>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</si>
  <si>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</si>
  <si>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</si>
  <si>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</si>
  <si>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</si>
  <si>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</si>
  <si>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</si>
  <si>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</si>
  <si>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</si>
  <si>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</si>
  <si>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</si>
  <si>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</si>
  <si>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</si>
  <si>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</si>
  <si>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</si>
  <si>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</si>
  <si>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</si>
  <si>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</si>
  <si>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</si>
  <si>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</si>
  <si>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</si>
  <si>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</si>
  <si>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</si>
  <si>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</si>
  <si>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</si>
  <si>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</si>
  <si>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</si>
  <si>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</si>
  <si>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</si>
  <si>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</si>
  <si>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</si>
  <si>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</si>
  <si>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</si>
  <si>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</si>
  <si>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</si>
  <si>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</si>
  <si>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</si>
  <si>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</si>
  <si>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</si>
  <si>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</si>
  <si>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</si>
  <si>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</si>
  <si>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</si>
  <si>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</si>
  <si>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</si>
  <si>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</si>
  <si>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</si>
  <si>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</si>
  <si>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</si>
  <si>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</si>
  <si>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</si>
  <si>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</si>
  <si>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</si>
  <si>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</si>
  <si>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</si>
  <si>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</si>
  <si>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</si>
  <si>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</si>
  <si>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</si>
  <si>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</si>
  <si>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</si>
  <si>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</si>
  <si>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</si>
  <si>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</si>
  <si>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</si>
  <si>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</si>
  <si>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</si>
  <si>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</si>
  <si>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</si>
  <si>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</si>
  <si>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</si>
  <si>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</si>
  <si>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</si>
  <si>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</si>
  <si>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</si>
  <si>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</si>
  <si>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</si>
  <si>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</si>
  <si>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</si>
  <si>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</si>
  <si>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</si>
  <si>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</si>
  <si>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</si>
  <si>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</si>
  <si>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</si>
  <si>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</si>
  <si>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</si>
  <si>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</si>
  <si>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</si>
  <si>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</si>
  <si>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</si>
  <si>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</si>
  <si>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</si>
  <si>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</si>
  <si>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</si>
  <si>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</si>
  <si>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</si>
  <si>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</si>
  <si>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</si>
  <si>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</si>
  <si>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</si>
  <si>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</si>
  <si>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</si>
  <si>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</si>
  <si>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</si>
  <si>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</si>
  <si>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</si>
  <si>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</si>
  <si>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</si>
  <si>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</si>
  <si>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</si>
  <si>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</si>
  <si>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</si>
  <si>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</si>
  <si>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</si>
  <si>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</si>
  <si>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</si>
  <si>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</si>
  <si>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</si>
  <si>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</si>
  <si>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</si>
  <si>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</si>
  <si>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</si>
  <si>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</si>
  <si>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</si>
  <si>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</si>
  <si>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</si>
  <si>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</si>
  <si>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</si>
  <si>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</si>
  <si>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</si>
  <si>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</si>
  <si>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</si>
  <si>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</si>
  <si>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</si>
  <si>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</si>
  <si>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</si>
  <si>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</si>
  <si>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</si>
  <si>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</si>
  <si>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</si>
  <si>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</si>
  <si>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</si>
  <si>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</si>
  <si>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</si>
  <si>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</si>
  <si>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</si>
  <si>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</si>
  <si>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</si>
  <si>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</si>
  <si>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</si>
  <si>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</si>
  <si>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</si>
  <si>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</si>
  <si>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</si>
  <si>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</si>
  <si>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</si>
  <si>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</si>
  <si>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</si>
  <si>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</si>
  <si>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</si>
  <si>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</si>
  <si>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</si>
  <si>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</si>
  <si>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</si>
  <si>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</si>
  <si>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</si>
  <si>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</si>
  <si>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</si>
  <si>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</si>
  <si>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</si>
  <si>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</si>
  <si>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</si>
  <si>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</si>
  <si>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</si>
  <si>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</si>
  <si>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</si>
  <si>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</si>
  <si>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</si>
  <si>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</si>
  <si>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</si>
  <si>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</si>
  <si>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</si>
  <si>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</si>
  <si>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</si>
  <si>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</si>
  <si>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</si>
  <si>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</si>
  <si>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</si>
  <si>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</si>
  <si>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</si>
  <si>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</si>
  <si>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</si>
  <si>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</si>
  <si>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</si>
  <si>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</si>
  <si>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</si>
  <si>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</si>
  <si>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</si>
  <si>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</si>
  <si>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</si>
  <si>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</si>
  <si>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</si>
  <si>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</si>
  <si>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</si>
  <si>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</si>
  <si>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</si>
  <si>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</si>
  <si>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</si>
  <si>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</si>
  <si>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</si>
  <si>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</si>
  <si>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</si>
  <si>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</si>
  <si>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</si>
  <si>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</si>
  <si>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</si>
  <si>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</si>
  <si>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</si>
  <si>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</si>
  <si>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</si>
  <si>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</si>
  <si>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</si>
  <si>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</si>
  <si>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</si>
  <si>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</si>
  <si>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</si>
  <si>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</si>
  <si>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</si>
  <si>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</si>
  <si>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</si>
  <si>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</si>
  <si>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</si>
  <si>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</si>
  <si>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</si>
  <si>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</si>
  <si>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</si>
  <si>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</si>
  <si>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</si>
  <si>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</si>
  <si>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</si>
  <si>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</si>
  <si>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</si>
  <si>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</si>
  <si>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</si>
  <si>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</si>
  <si>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</si>
  <si>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</si>
  <si>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</si>
  <si>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</si>
  <si>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</si>
  <si>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</si>
  <si>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</si>
  <si>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</si>
  <si>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</si>
  <si>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</si>
  <si>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</si>
  <si>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</si>
  <si>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</si>
  <si>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</si>
  <si>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</si>
  <si>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</si>
  <si>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</si>
  <si>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</si>
  <si>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</si>
  <si>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</si>
  <si>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</si>
  <si>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</si>
  <si>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</si>
  <si>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</si>
  <si>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</si>
  <si>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</si>
  <si>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</si>
  <si>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</si>
  <si>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</si>
  <si>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</si>
  <si>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</si>
  <si>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</si>
  <si>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</si>
  <si>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</si>
  <si>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</si>
  <si>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</si>
  <si>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</si>
  <si>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</si>
  <si>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</si>
  <si>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</si>
  <si>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</si>
  <si>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</si>
  <si>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</si>
  <si>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</si>
  <si>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</si>
  <si>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</si>
  <si>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</si>
  <si>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</si>
  <si>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</si>
  <si>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</si>
  <si>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</si>
  <si>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</si>
  <si>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</si>
  <si>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</si>
  <si>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</si>
  <si>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</si>
  <si>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</si>
  <si>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</si>
  <si>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</si>
  <si>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</si>
  <si>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</si>
  <si>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</si>
  <si>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</si>
  <si>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</si>
  <si>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</si>
  <si>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</si>
  <si>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</si>
  <si>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</si>
  <si>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</si>
  <si>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</si>
  <si>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</si>
  <si>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</si>
  <si>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</si>
  <si>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</si>
  <si>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</si>
  <si>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</si>
  <si>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</si>
  <si>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</si>
  <si>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</si>
  <si>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</si>
  <si>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</si>
  <si>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</si>
  <si>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</si>
  <si>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</si>
  <si>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</si>
  <si>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</si>
  <si>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</si>
  <si>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</si>
  <si>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</si>
  <si>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</si>
  <si>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</si>
  <si>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</si>
  <si>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</si>
  <si>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</si>
  <si>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</si>
  <si>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</si>
  <si>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</si>
  <si>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</si>
  <si>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</si>
  <si>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</si>
  <si>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</si>
  <si>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</si>
  <si>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</si>
  <si>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</si>
  <si>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</si>
  <si>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</si>
  <si>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</si>
  <si>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</si>
  <si>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</si>
  <si>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</si>
  <si>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</si>
  <si>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</si>
  <si>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</si>
  <si>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</si>
  <si>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</si>
  <si>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</si>
  <si>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</si>
  <si>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</si>
  <si>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</si>
  <si>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</si>
  <si>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</si>
  <si>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</si>
  <si>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</si>
  <si>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</si>
  <si>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</si>
  <si>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</si>
  <si>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</si>
  <si>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</si>
  <si>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</si>
  <si>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</si>
  <si>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</si>
  <si>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</si>
  <si>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</si>
  <si>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</si>
  <si>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</si>
  <si>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</si>
  <si>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</si>
  <si>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</si>
  <si>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</si>
  <si>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</si>
  <si>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</si>
  <si>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</si>
  <si>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</si>
  <si>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</si>
  <si>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</si>
  <si>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</si>
  <si>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</si>
  <si>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</si>
  <si>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</si>
  <si>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</si>
  <si>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</si>
  <si>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</si>
  <si>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</si>
  <si>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</si>
  <si>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</si>
  <si>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</si>
  <si>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</si>
  <si>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</si>
  <si>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</si>
  <si>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</si>
  <si>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</si>
  <si>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</si>
  <si>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</si>
  <si>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</si>
  <si>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</si>
  <si>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</si>
  <si>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</si>
  <si>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</si>
  <si>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</si>
  <si>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</si>
  <si>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</si>
  <si>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</si>
  <si>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</si>
  <si>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</si>
  <si>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</si>
  <si>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</si>
  <si>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</si>
  <si>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</si>
  <si>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</si>
  <si>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</si>
  <si>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</si>
  <si>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</si>
  <si>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</si>
  <si>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</si>
  <si>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</si>
  <si>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</si>
  <si>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</si>
  <si>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</si>
  <si>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</si>
  <si>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</si>
  <si>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</si>
  <si>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</si>
  <si>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</si>
  <si>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</si>
  <si>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</si>
  <si>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</si>
  <si>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</si>
  <si>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</si>
  <si>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</si>
  <si>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</si>
  <si>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</si>
  <si>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</si>
  <si>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</si>
  <si>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</si>
  <si>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</si>
  <si>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</si>
  <si>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</si>
  <si>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</si>
  <si>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</si>
  <si>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</si>
  <si>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</si>
  <si>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</si>
  <si>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</si>
  <si>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</si>
  <si>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</si>
  <si>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</si>
  <si>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</si>
  <si>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</si>
  <si>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</si>
  <si>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</si>
  <si>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</si>
  <si>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</si>
  <si>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</si>
  <si>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</si>
  <si>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</si>
  <si>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</si>
  <si>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</si>
  <si>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</si>
  <si>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</si>
  <si>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</si>
  <si>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</si>
  <si>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</si>
  <si>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</si>
  <si>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</si>
  <si>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</si>
  <si>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</si>
  <si>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</si>
  <si>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</si>
  <si>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</si>
  <si>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</si>
  <si>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</si>
  <si>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</si>
  <si>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</si>
  <si>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</si>
  <si>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</si>
  <si>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</si>
  <si>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</si>
  <si>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</si>
  <si>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</si>
  <si>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</si>
  <si>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</si>
  <si>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</si>
  <si>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</si>
  <si>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</si>
  <si>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</si>
  <si>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</si>
  <si>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</si>
  <si>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</si>
  <si>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</si>
  <si>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</si>
  <si>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</si>
  <si>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</si>
  <si>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</si>
  <si>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</si>
  <si>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</si>
  <si>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</si>
  <si>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</si>
  <si>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</si>
  <si>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</si>
  <si>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</si>
  <si>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</si>
  <si>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</si>
  <si>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</si>
  <si>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</si>
  <si>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</si>
  <si>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</si>
  <si>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</si>
  <si>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</si>
  <si>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</si>
  <si>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</si>
  <si>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</si>
  <si>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</si>
  <si>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</si>
  <si>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</si>
  <si>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</si>
  <si>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</si>
  <si>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</si>
  <si>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</si>
  <si>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</si>
  <si>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</si>
  <si>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</si>
  <si>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</si>
  <si>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</si>
  <si>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</si>
  <si>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</si>
  <si>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</si>
  <si>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</si>
  <si>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</si>
  <si>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</si>
  <si>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</si>
  <si>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</si>
  <si>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</si>
  <si>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</si>
  <si>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</si>
  <si>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</si>
  <si>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</si>
  <si>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</si>
  <si>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</si>
  <si>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</si>
  <si>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</si>
  <si>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</si>
  <si>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</si>
  <si>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</si>
  <si>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</si>
  <si>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</si>
  <si>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</si>
  <si>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</si>
  <si>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</si>
  <si>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</si>
  <si>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</si>
  <si>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</si>
  <si>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</si>
  <si>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</si>
  <si>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</si>
  <si>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</si>
  <si>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</si>
  <si>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</si>
  <si>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</si>
  <si>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</si>
  <si>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</si>
  <si>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</si>
  <si>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</si>
  <si>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</si>
  <si>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</si>
  <si>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</si>
  <si>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</si>
  <si>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</si>
  <si>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</si>
  <si>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</si>
  <si>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</si>
  <si>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</si>
  <si>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</si>
  <si>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</si>
  <si>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</si>
  <si>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</si>
  <si>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</si>
  <si>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</si>
  <si>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</si>
  <si>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</si>
  <si>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</si>
  <si>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</si>
  <si>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</si>
  <si>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</si>
  <si>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</si>
  <si>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</si>
  <si>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</si>
  <si>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</si>
  <si>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</si>
  <si>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</si>
  <si>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</si>
  <si>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</si>
  <si>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</si>
  <si>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</si>
  <si>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</si>
  <si>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</si>
  <si>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</si>
  <si>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</si>
  <si>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</si>
  <si>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</si>
  <si>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</si>
  <si>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</si>
  <si>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</si>
  <si>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</si>
  <si>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</si>
  <si>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</si>
  <si>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</si>
  <si>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</si>
  <si>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</si>
  <si>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</si>
  <si>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</si>
  <si>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</si>
  <si>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</si>
  <si>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</si>
  <si>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</si>
  <si>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</si>
  <si>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</si>
  <si>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</si>
  <si>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</si>
  <si>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</si>
  <si>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</si>
  <si>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</si>
  <si>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</si>
  <si>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</si>
  <si>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</si>
  <si>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</si>
  <si>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</si>
  <si>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</si>
  <si>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</si>
  <si>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</si>
  <si>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</si>
  <si>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</si>
  <si>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</si>
  <si>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</si>
  <si>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</si>
  <si>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</si>
  <si>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</si>
  <si>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</si>
  <si>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</si>
  <si>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</si>
  <si>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</si>
  <si>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</si>
  <si>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</si>
  <si>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</si>
  <si>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</si>
  <si>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</si>
  <si>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</si>
  <si>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</si>
  <si>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</si>
  <si>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</si>
  <si>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</si>
  <si>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</si>
  <si>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</si>
  <si>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</si>
  <si>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</si>
  <si>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</si>
  <si>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</si>
  <si>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</si>
  <si>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</si>
  <si>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</si>
  <si>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</si>
  <si>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</si>
  <si>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</si>
  <si>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</si>
  <si>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</si>
  <si>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</si>
  <si>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</si>
  <si>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</si>
  <si>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</si>
  <si>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</si>
  <si>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</si>
  <si>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</si>
  <si>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</si>
  <si>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</si>
  <si>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</si>
  <si>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</si>
  <si>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</si>
  <si>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</si>
  <si>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</si>
  <si>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</si>
  <si>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</si>
  <si>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</si>
  <si>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</si>
  <si>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</si>
  <si>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</si>
  <si>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</si>
  <si>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</si>
  <si>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</si>
  <si>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</si>
  <si>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</si>
  <si>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</si>
  <si>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</si>
  <si>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</si>
  <si>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</si>
  <si>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</si>
  <si>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</si>
  <si>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</si>
  <si>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</si>
  <si>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</si>
  <si>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</si>
  <si>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</si>
  <si>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</si>
  <si>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</si>
  <si>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</si>
  <si>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</si>
  <si>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</si>
  <si>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</si>
  <si>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</si>
  <si>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</si>
  <si>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</si>
  <si>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</si>
  <si>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</si>
  <si>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</si>
  <si>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</si>
  <si>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</si>
  <si>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</si>
  <si>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</si>
  <si>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</si>
  <si>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</si>
  <si>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</si>
  <si>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</si>
  <si>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</si>
  <si>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</si>
  <si>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</si>
  <si>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</si>
  <si>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</si>
  <si>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</si>
  <si>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</si>
  <si>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</si>
  <si>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</si>
  <si>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</si>
  <si>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</si>
  <si>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</si>
  <si>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</si>
  <si>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</si>
  <si>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</si>
  <si>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</si>
  <si>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</si>
  <si>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</si>
  <si>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</si>
  <si>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</si>
  <si>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</si>
  <si>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</si>
  <si>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</si>
  <si>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</si>
  <si>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</si>
  <si>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</si>
  <si>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</si>
  <si>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</si>
  <si>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</si>
  <si>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</si>
  <si>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</si>
  <si>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</si>
  <si>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</si>
  <si>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</si>
  <si>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</si>
  <si>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</si>
  <si>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</si>
  <si>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</si>
  <si>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</si>
  <si>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</si>
  <si>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</si>
  <si>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</si>
  <si>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</si>
  <si>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</si>
  <si>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</si>
  <si>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</si>
  <si>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</si>
  <si>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</si>
  <si>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</si>
  <si>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</si>
  <si>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</si>
  <si>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</si>
  <si>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</si>
  <si>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</si>
  <si>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</si>
  <si>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</si>
  <si>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</si>
  <si>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</si>
  <si>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</si>
  <si>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</si>
  <si>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</si>
  <si>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</si>
  <si>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</si>
  <si>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</si>
  <si>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</si>
  <si>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</si>
  <si>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</si>
  <si>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</si>
  <si>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</si>
  <si>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</si>
  <si>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</si>
  <si>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</si>
  <si>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</si>
  <si>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</si>
  <si>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</si>
  <si>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</si>
  <si>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</si>
  <si>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</si>
  <si>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</si>
  <si>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</si>
  <si>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</si>
  <si>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</si>
  <si>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</si>
  <si>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</si>
  <si>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</si>
  <si>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</si>
  <si>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</si>
  <si>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</si>
  <si>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</si>
  <si>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</si>
  <si>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</si>
  <si>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</si>
  <si>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</si>
  <si>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</si>
  <si>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</si>
  <si>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</si>
  <si>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</si>
  <si>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</si>
  <si>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</si>
  <si>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</si>
  <si>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</si>
  <si>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</si>
  <si>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</si>
  <si>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</si>
  <si>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</si>
  <si>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</si>
  <si>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</si>
  <si>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</si>
  <si>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</si>
  <si>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</si>
  <si>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</si>
  <si>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</si>
  <si>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</si>
  <si>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</si>
  <si>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</si>
  <si>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</si>
  <si>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</si>
  <si>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</si>
  <si>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</si>
  <si>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</si>
  <si>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</si>
  <si>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</si>
  <si>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</si>
  <si>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</si>
  <si>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</si>
  <si>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</si>
  <si>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</si>
  <si>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</si>
  <si>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</si>
  <si>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</si>
  <si>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</si>
  <si>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</si>
  <si>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</si>
  <si>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</si>
  <si>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</si>
  <si>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</si>
  <si>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</si>
  <si>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</si>
  <si>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</si>
  <si>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</si>
  <si>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</si>
  <si>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</si>
  <si>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</si>
  <si>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</si>
  <si>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</si>
  <si>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</si>
  <si>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</si>
  <si>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</si>
  <si>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</si>
  <si>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</si>
  <si>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</si>
  <si>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</si>
  <si>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</si>
  <si>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</si>
  <si>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</si>
  <si>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</si>
  <si>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</si>
  <si>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</si>
  <si>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</si>
  <si>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</si>
  <si>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</si>
  <si>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</si>
  <si>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</si>
  <si>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</si>
  <si>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</si>
  <si>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</si>
  <si>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</si>
  <si>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</si>
  <si>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</si>
  <si>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</si>
  <si>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</si>
  <si>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</si>
  <si>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</si>
  <si>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</si>
  <si>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</si>
  <si>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</si>
  <si>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</si>
  <si>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</si>
  <si>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</si>
  <si>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</si>
  <si>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</si>
  <si>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</si>
  <si>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</si>
  <si>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</si>
  <si>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</si>
  <si>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</si>
  <si>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</si>
  <si>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</si>
  <si>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</si>
  <si>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</si>
  <si>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</si>
  <si>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</si>
  <si>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</si>
  <si>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</si>
  <si>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</si>
  <si>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</si>
  <si>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</si>
  <si>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</si>
  <si>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</si>
  <si>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</si>
  <si>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</si>
  <si>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</si>
  <si>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</si>
  <si>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</si>
  <si>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</si>
  <si>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</si>
  <si>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</si>
  <si>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</si>
  <si>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</si>
  <si>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</si>
  <si>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</si>
  <si>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</si>
  <si>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</si>
  <si>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</si>
  <si>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</si>
  <si>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</si>
  <si>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</si>
  <si>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</si>
  <si>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</si>
  <si>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</si>
  <si>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</si>
  <si>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</si>
  <si>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</si>
  <si>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</si>
  <si>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</si>
  <si>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</si>
  <si>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</si>
  <si>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</si>
  <si>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</si>
  <si>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</si>
  <si>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</si>
  <si>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</si>
  <si>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</si>
  <si>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</si>
  <si>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</si>
  <si>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</si>
  <si>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</si>
  <si>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</si>
  <si>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</si>
  <si>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</si>
  <si>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</si>
  <si>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</si>
  <si>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</si>
  <si>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</si>
  <si>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</si>
  <si>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</si>
  <si>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</si>
  <si>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</si>
  <si>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</si>
  <si>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</si>
  <si>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</si>
  <si>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</si>
  <si>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</si>
  <si>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</si>
  <si>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</si>
  <si>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</si>
  <si>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</si>
  <si>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</si>
  <si>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</si>
  <si>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</si>
  <si>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</si>
  <si>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</si>
  <si>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</si>
  <si>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</si>
  <si>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</si>
  <si>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</si>
  <si>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</si>
  <si>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</si>
  <si>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</si>
  <si>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</si>
  <si>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</si>
  <si>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</si>
  <si>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</si>
  <si>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</si>
  <si>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</si>
  <si>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</si>
  <si>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</si>
  <si>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</si>
  <si>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</si>
  <si>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</si>
  <si>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</si>
  <si>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</si>
  <si>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</si>
  <si>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</si>
  <si>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</si>
  <si>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</si>
  <si>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</si>
  <si>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</si>
  <si>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</si>
  <si>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</si>
  <si>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</si>
  <si>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</si>
  <si>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</si>
  <si>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</si>
  <si>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</si>
  <si>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</si>
  <si>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</si>
  <si>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</si>
  <si>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</si>
  <si>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</si>
  <si>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</si>
  <si>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</si>
  <si>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</si>
  <si>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</si>
  <si>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</si>
  <si>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</si>
  <si>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</si>
  <si>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</si>
  <si>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</si>
  <si>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</si>
  <si>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</si>
  <si>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</si>
  <si>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</si>
  <si>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</si>
  <si>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</si>
  <si>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</si>
  <si>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</si>
  <si>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</si>
  <si>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</si>
  <si>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</si>
  <si>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</si>
  <si>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</si>
  <si>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</si>
  <si>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</si>
  <si>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</si>
  <si>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</si>
  <si>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</si>
  <si>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</si>
  <si>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</si>
  <si>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</si>
  <si>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</si>
  <si>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</si>
  <si>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</si>
  <si>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</si>
  <si>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</si>
  <si>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</si>
  <si>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</si>
  <si>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</si>
  <si>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</si>
  <si>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</si>
  <si>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</si>
  <si>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</si>
  <si>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</si>
  <si>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</si>
  <si>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</si>
  <si>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</si>
  <si>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</si>
  <si>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</si>
  <si>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</si>
  <si>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</si>
  <si>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</si>
  <si>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</si>
  <si>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</si>
  <si>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</si>
  <si>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</si>
  <si>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</si>
  <si>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</si>
  <si>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</si>
  <si>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</si>
  <si>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</si>
  <si>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</si>
  <si>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</si>
  <si>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</si>
  <si>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</si>
  <si>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</si>
  <si>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</si>
  <si>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</si>
  <si>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</si>
  <si>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</si>
  <si>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</si>
  <si>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</si>
  <si>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</si>
  <si>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</si>
  <si>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</si>
  <si>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</si>
  <si>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</si>
  <si>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</si>
  <si>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</si>
  <si>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</si>
  <si>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</si>
  <si>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</si>
  <si>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</si>
  <si>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</si>
  <si>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</si>
  <si>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</si>
  <si>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</si>
  <si>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</si>
  <si>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</si>
  <si>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</si>
  <si>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</si>
  <si>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</si>
  <si>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</si>
  <si>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</si>
  <si>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</si>
  <si>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</si>
  <si>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</si>
  <si>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</si>
  <si>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</si>
  <si>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</si>
  <si>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</si>
  <si>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</si>
  <si>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</si>
  <si>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</si>
  <si>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</si>
  <si>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</si>
  <si>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</si>
  <si>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</si>
  <si>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</si>
  <si>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</si>
  <si>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</si>
  <si>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</si>
  <si>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</si>
  <si>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</si>
  <si>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</si>
  <si>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</si>
  <si>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</si>
  <si>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</si>
  <si>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</si>
  <si>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</si>
  <si>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</si>
  <si>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</si>
  <si>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</si>
  <si>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</si>
  <si>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</si>
  <si>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</si>
  <si>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</si>
  <si>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</si>
  <si>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</si>
  <si>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</si>
  <si>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</si>
  <si>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</si>
  <si>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</si>
  <si>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</si>
  <si>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</si>
  <si>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</si>
  <si>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</si>
  <si>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</si>
  <si>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</si>
  <si>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</si>
  <si>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</si>
  <si>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</si>
  <si>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</si>
  <si>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</si>
  <si>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</si>
  <si>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</si>
  <si>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</si>
  <si>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</si>
  <si>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</si>
  <si>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</si>
  <si>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</si>
  <si>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</si>
  <si>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</si>
  <si>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</si>
  <si>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</si>
  <si>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</si>
  <si>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</si>
  <si>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</si>
  <si>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</si>
  <si>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</si>
  <si>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</si>
  <si>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</si>
  <si>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</si>
  <si>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</si>
  <si>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</si>
  <si>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</si>
  <si>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</si>
  <si>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</si>
  <si>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</si>
  <si>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</si>
  <si>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</si>
  <si>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</si>
  <si>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</si>
  <si>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</si>
  <si>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</si>
  <si>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</si>
  <si>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</si>
  <si>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</si>
  <si>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</si>
  <si>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</si>
  <si>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</si>
  <si>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</si>
  <si>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</si>
  <si>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</si>
  <si>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</si>
  <si>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</si>
  <si>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</si>
  <si>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</si>
  <si>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</si>
  <si>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</si>
  <si>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</si>
  <si>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</si>
  <si>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</si>
  <si>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</si>
  <si>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</si>
  <si>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</si>
  <si>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</si>
  <si>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</si>
  <si>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</si>
  <si>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</si>
  <si>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</si>
  <si>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</si>
  <si>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</si>
  <si>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</si>
  <si>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</si>
  <si>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</si>
  <si>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</si>
  <si>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</si>
  <si>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</si>
  <si>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</si>
  <si>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</si>
  <si>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</si>
  <si>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</si>
  <si>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</si>
  <si>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</si>
  <si>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</si>
  <si>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</si>
  <si>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</si>
  <si>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</si>
  <si>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</si>
  <si>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</si>
  <si>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</si>
  <si>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</si>
  <si>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</si>
  <si>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</si>
  <si>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</si>
  <si>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</si>
  <si>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</si>
  <si>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</si>
  <si>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</si>
  <si>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</si>
  <si>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</si>
  <si>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</si>
  <si>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</si>
  <si>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</si>
  <si>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</si>
  <si>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</si>
  <si>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</si>
  <si>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</si>
  <si>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</si>
  <si>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</si>
  <si>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</si>
  <si>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</si>
  <si>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</si>
  <si>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</si>
  <si>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</si>
  <si>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</si>
  <si>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</si>
  <si>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</si>
  <si>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</si>
  <si>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</si>
  <si>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</si>
  <si>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</si>
  <si>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</si>
  <si>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</si>
  <si>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</si>
  <si>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</si>
  <si>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</si>
  <si>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</si>
  <si>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</si>
  <si>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</si>
  <si>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</si>
  <si>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</si>
  <si>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</si>
  <si>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</si>
  <si>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</si>
  <si>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</si>
  <si>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</si>
  <si>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</si>
  <si>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</si>
  <si>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</si>
  <si>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</si>
  <si>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</si>
  <si>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</si>
  <si>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</si>
  <si>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</si>
  <si>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</si>
  <si>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</si>
  <si>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</si>
  <si>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</si>
  <si>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</si>
  <si>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</si>
  <si>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</si>
  <si>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</si>
  <si>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</si>
  <si>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</si>
  <si>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</si>
  <si>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</si>
  <si>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</si>
  <si>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</si>
  <si>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</si>
  <si>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</si>
  <si>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</si>
  <si>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</si>
  <si>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</si>
  <si>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</si>
  <si>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</si>
  <si>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</si>
  <si>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</si>
  <si>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</si>
  <si>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</si>
  <si>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</si>
  <si>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</si>
  <si>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</si>
  <si>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</si>
  <si>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</si>
  <si>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</si>
  <si>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</si>
  <si>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</si>
  <si>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</si>
  <si>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</si>
  <si>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</si>
  <si>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</si>
  <si>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</si>
  <si>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</si>
  <si>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</si>
  <si>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</si>
  <si>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</si>
  <si>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</si>
  <si>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</si>
  <si>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</si>
  <si>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</si>
  <si>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</si>
  <si>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</si>
  <si>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</si>
  <si>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</si>
  <si>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</si>
  <si>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</si>
  <si>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</si>
  <si>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</si>
  <si>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</si>
  <si>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</si>
  <si>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</si>
  <si>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</si>
  <si>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</si>
  <si>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</si>
  <si>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</si>
  <si>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</si>
  <si>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</si>
  <si>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</si>
  <si>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</si>
  <si>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</si>
  <si>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</si>
  <si>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</si>
  <si>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</si>
  <si>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</si>
  <si>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</si>
  <si>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</si>
  <si>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</si>
  <si>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</si>
  <si>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</si>
  <si>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</si>
  <si>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</si>
  <si>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</si>
  <si>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</si>
  <si>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</si>
  <si>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</si>
  <si>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</si>
  <si>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</si>
  <si>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</si>
  <si>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</si>
  <si>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</si>
  <si>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</si>
  <si>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</si>
  <si>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</si>
  <si>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</si>
  <si>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</si>
  <si>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</si>
  <si>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</si>
  <si>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</si>
  <si>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</si>
  <si>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</si>
  <si>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</si>
  <si>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</si>
  <si>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</si>
  <si>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</si>
  <si>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</si>
  <si>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</si>
  <si>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</si>
  <si>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</si>
  <si>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</si>
  <si>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</si>
  <si>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</si>
  <si>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</si>
  <si>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</si>
  <si>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</si>
  <si>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</si>
  <si>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</si>
  <si>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</si>
  <si>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</si>
  <si>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</si>
  <si>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</si>
  <si>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</si>
  <si>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</si>
  <si>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</si>
  <si>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</si>
  <si>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</si>
  <si>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</si>
  <si>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</si>
  <si>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</si>
  <si>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</si>
  <si>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</si>
  <si>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</si>
  <si>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</si>
  <si>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</si>
  <si>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</si>
  <si>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</si>
  <si>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</si>
  <si>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</si>
  <si>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</si>
  <si>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</si>
  <si>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</si>
  <si>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</si>
  <si>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</si>
  <si>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</si>
  <si>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</si>
  <si>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</si>
  <si>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</si>
  <si>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</si>
  <si>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</si>
  <si>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</si>
  <si>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</si>
  <si>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</si>
  <si>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</si>
  <si>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</si>
  <si>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</si>
  <si>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</si>
  <si>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</si>
  <si>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</si>
  <si>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</si>
  <si>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</si>
  <si>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</si>
  <si>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</si>
  <si>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</si>
  <si>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</si>
  <si>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</si>
  <si>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</si>
  <si>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</si>
  <si>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</si>
  <si>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</si>
  <si>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</si>
  <si>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</si>
  <si>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</si>
  <si>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</si>
  <si>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</si>
  <si>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</si>
  <si>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</si>
  <si>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</si>
  <si>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</si>
  <si>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</si>
  <si>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</si>
  <si>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</si>
  <si>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</si>
  <si>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</si>
  <si>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</si>
  <si>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</si>
  <si>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</si>
  <si>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</si>
  <si>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</si>
  <si>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</si>
  <si>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</si>
  <si>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</si>
  <si>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</si>
  <si>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</si>
  <si>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</si>
  <si>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</si>
  <si>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</si>
  <si>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</si>
  <si>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</si>
  <si>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</si>
  <si>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</si>
  <si>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</si>
  <si>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</si>
  <si>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</si>
  <si>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</si>
  <si>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</si>
  <si>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</si>
  <si>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</si>
  <si>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</si>
  <si>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</si>
  <si>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</si>
  <si>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</si>
  <si>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</si>
  <si>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</si>
  <si>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</si>
  <si>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</si>
  <si>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</si>
  <si>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</si>
  <si>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</si>
  <si>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</si>
  <si>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</si>
  <si>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</si>
  <si>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</si>
  <si>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</si>
  <si>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</si>
  <si>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</si>
  <si>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</si>
  <si>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</si>
  <si>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</si>
  <si>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</si>
  <si>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</si>
  <si>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</si>
  <si>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</si>
  <si>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</si>
  <si>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</si>
  <si>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</si>
  <si>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</si>
  <si>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</si>
  <si>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</si>
  <si>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</si>
  <si>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</si>
  <si>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</si>
  <si>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</si>
  <si>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</si>
  <si>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</si>
  <si>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</si>
  <si>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</si>
  <si>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</si>
  <si>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</si>
  <si>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</si>
  <si>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</si>
  <si>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</si>
  <si>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</si>
  <si>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</si>
  <si>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</si>
  <si>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</si>
  <si>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</si>
  <si>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</si>
  <si>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</si>
  <si>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</si>
  <si>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</si>
  <si>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</si>
  <si>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</si>
  <si>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</si>
  <si>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</si>
  <si>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</si>
  <si>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</si>
  <si>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</si>
  <si>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</si>
  <si>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</si>
  <si>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</si>
  <si>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</si>
  <si>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</si>
  <si>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</si>
  <si>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</si>
  <si>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</si>
  <si>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</si>
  <si>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</si>
  <si>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</si>
  <si>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</si>
  <si>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</si>
  <si>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</si>
  <si>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</si>
  <si>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</si>
  <si>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</si>
  <si>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</si>
  <si>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</si>
  <si>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</si>
  <si>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</si>
  <si>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</si>
  <si>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</si>
  <si>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</si>
  <si>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</si>
  <si>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</si>
  <si>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</si>
  <si>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</si>
  <si>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</si>
  <si>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</si>
  <si>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</si>
  <si>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</si>
  <si>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</si>
  <si>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</si>
  <si>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</si>
  <si>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</si>
  <si>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</si>
  <si>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</si>
  <si>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</si>
  <si>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</si>
  <si>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</si>
  <si>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</si>
  <si>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</si>
  <si>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</si>
  <si>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</si>
  <si>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</si>
  <si>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</si>
  <si>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</si>
  <si>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</si>
  <si>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</si>
  <si>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</si>
  <si>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</si>
  <si>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</si>
  <si>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</si>
  <si>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</si>
  <si>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</si>
  <si>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</si>
  <si>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</si>
  <si>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</si>
  <si>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</si>
  <si>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</si>
  <si>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</si>
  <si>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</si>
  <si>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</si>
  <si>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</si>
  <si>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</si>
  <si>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</si>
  <si>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</si>
  <si>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</si>
  <si>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</si>
  <si>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</si>
  <si>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</si>
  <si>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</si>
  <si>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</si>
  <si>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</si>
  <si>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</si>
  <si>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</si>
  <si>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</si>
  <si>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</si>
  <si>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</si>
  <si>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</si>
  <si>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</si>
  <si>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</si>
  <si>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</si>
  <si>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</si>
  <si>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</si>
  <si>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</si>
  <si>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</si>
  <si>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</si>
  <si>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</si>
  <si>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</si>
  <si>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</si>
  <si>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</si>
  <si>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</si>
  <si>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</si>
  <si>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</si>
  <si>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</si>
  <si>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</si>
  <si>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</si>
  <si>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</si>
  <si>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</si>
  <si>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</si>
  <si>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</si>
  <si>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</si>
  <si>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</si>
  <si>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</si>
  <si>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</si>
  <si>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</si>
  <si>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</si>
  <si>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</si>
  <si>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</si>
  <si>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</si>
  <si>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</si>
  <si>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</si>
  <si>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</si>
  <si>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</si>
  <si>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</si>
  <si>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</si>
  <si>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</si>
  <si>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</si>
  <si>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</si>
  <si>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</si>
  <si>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</si>
  <si>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</si>
  <si>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</si>
  <si>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</si>
  <si>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</si>
  <si>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</si>
  <si>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</si>
  <si>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</si>
  <si>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</si>
  <si>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</si>
  <si>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</si>
  <si>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</si>
  <si>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</si>
  <si>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</si>
  <si>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</si>
  <si>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</si>
  <si>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</si>
  <si>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</si>
  <si>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</si>
  <si>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</si>
  <si>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</si>
  <si>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</si>
  <si>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</si>
  <si>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</si>
  <si>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</si>
  <si>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</si>
  <si>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</si>
  <si>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</si>
  <si>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</si>
  <si>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</si>
  <si>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</si>
  <si>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</si>
  <si>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</si>
  <si>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</si>
  <si>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</si>
  <si>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</si>
  <si>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</si>
  <si>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</si>
  <si>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</si>
  <si>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</si>
  <si>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</si>
  <si>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</si>
  <si>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</si>
  <si>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</si>
  <si>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</si>
  <si>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</si>
  <si>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</si>
  <si>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</si>
  <si>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</si>
  <si>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</si>
  <si>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</si>
  <si>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</si>
  <si>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</si>
  <si>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</si>
  <si>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</si>
  <si>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</si>
  <si>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</si>
  <si>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</si>
  <si>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</si>
  <si>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</si>
  <si>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</si>
  <si>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</si>
  <si>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</si>
  <si>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</si>
  <si>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</si>
  <si>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</si>
  <si>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</si>
  <si>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</si>
  <si>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</si>
  <si>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</si>
  <si>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</si>
  <si>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</si>
  <si>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</si>
  <si>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</si>
  <si>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</si>
  <si>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</si>
  <si>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</si>
  <si>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</si>
  <si>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</si>
  <si>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</si>
  <si>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</si>
  <si>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</si>
  <si>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</si>
  <si>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</si>
  <si>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</si>
  <si>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</si>
  <si>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</si>
  <si>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</si>
  <si>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</si>
  <si>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</si>
  <si>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</si>
  <si>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</si>
  <si>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</si>
  <si>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</si>
  <si>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</si>
  <si>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</si>
  <si>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</si>
  <si>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</si>
  <si>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</si>
  <si>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</si>
  <si>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</si>
  <si>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</si>
  <si>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</si>
  <si>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</si>
  <si>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</si>
  <si>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</si>
  <si>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</si>
  <si>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</si>
  <si>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</si>
  <si>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</si>
  <si>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</si>
  <si>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</si>
  <si>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</si>
  <si>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</si>
  <si>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</si>
  <si>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</si>
  <si>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</si>
  <si>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</si>
  <si>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</si>
  <si>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</si>
  <si>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</si>
  <si>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</si>
  <si>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</si>
  <si>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</si>
  <si>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</si>
  <si>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</si>
  <si>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</si>
  <si>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</si>
  <si>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</si>
  <si>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</si>
  <si>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</si>
  <si>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</si>
  <si>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</si>
  <si>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</si>
  <si>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</si>
  <si>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</si>
  <si>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</si>
  <si>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</si>
  <si>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</si>
  <si>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</si>
  <si>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</si>
  <si>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</si>
  <si>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</si>
  <si>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</si>
  <si>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</si>
  <si>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</si>
  <si>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</si>
  <si>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</si>
  <si>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</si>
  <si>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</si>
  <si>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</si>
  <si>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</si>
  <si>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</si>
  <si>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</si>
  <si>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</si>
  <si>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</si>
  <si>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</si>
  <si>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</si>
  <si>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</si>
  <si>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</si>
  <si>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</si>
  <si>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</si>
  <si>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</si>
  <si>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</si>
  <si>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</si>
  <si>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</si>
  <si>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</si>
  <si>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</si>
  <si>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</si>
  <si>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</si>
  <si>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</si>
  <si>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</si>
  <si>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</si>
  <si>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</si>
  <si>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</si>
  <si>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</si>
  <si>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</si>
  <si>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</si>
  <si>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</si>
  <si>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</si>
  <si>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</si>
  <si>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</si>
  <si>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</si>
  <si>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</si>
  <si>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</si>
  <si>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</si>
  <si>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</si>
  <si>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</si>
  <si>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</si>
  <si>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</si>
  <si>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</si>
  <si>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</si>
  <si>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</si>
  <si>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</si>
  <si>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</si>
  <si>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</si>
  <si>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</si>
  <si>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</si>
  <si>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</si>
  <si>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</si>
  <si>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</si>
  <si>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</si>
  <si>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</si>
  <si>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</si>
  <si>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</si>
  <si>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</si>
  <si>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</si>
  <si>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</si>
  <si>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</si>
  <si>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</si>
  <si>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</si>
  <si>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</si>
  <si>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</si>
  <si>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</si>
  <si>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</si>
  <si>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</si>
  <si>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</si>
  <si>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</si>
  <si>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</si>
  <si>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</si>
  <si>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</si>
  <si>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</si>
  <si>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</si>
  <si>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</si>
  <si>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</si>
  <si>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</si>
  <si>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</si>
  <si>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</si>
  <si>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</si>
  <si>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</si>
  <si>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</si>
  <si>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</si>
  <si>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</si>
  <si>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</si>
  <si>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</si>
  <si>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</si>
  <si>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</si>
  <si>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</si>
  <si>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</si>
  <si>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</si>
  <si>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</si>
  <si>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</si>
  <si>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</si>
  <si>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</si>
  <si>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</si>
  <si>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</si>
  <si>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</si>
  <si>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</si>
  <si>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</si>
  <si>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</si>
  <si>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</si>
  <si>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</si>
  <si>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</si>
  <si>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</si>
  <si>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</si>
  <si>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</si>
  <si>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</si>
  <si>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</si>
  <si>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</si>
  <si>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</si>
  <si>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</si>
  <si>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</si>
  <si>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</si>
  <si>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</si>
  <si>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</si>
  <si>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</si>
  <si>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</si>
  <si>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</si>
  <si>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</si>
  <si>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</si>
  <si>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</si>
  <si>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</si>
  <si>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</si>
  <si>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</si>
  <si>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</si>
  <si>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</si>
  <si>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</si>
  <si>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</si>
  <si>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</si>
  <si>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</si>
  <si>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</si>
  <si>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</si>
  <si>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</si>
  <si>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</si>
  <si>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</si>
  <si>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</si>
  <si>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</si>
  <si>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</si>
  <si>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</si>
  <si>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</si>
  <si>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</si>
  <si>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</si>
  <si>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</si>
  <si>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</si>
  <si>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</si>
  <si>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</si>
  <si>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</si>
  <si>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</si>
  <si>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</si>
  <si>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</si>
  <si>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</si>
  <si>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</si>
  <si>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</si>
  <si>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</si>
  <si>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</si>
  <si>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</si>
  <si>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</si>
  <si>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</si>
  <si>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</si>
  <si>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</si>
  <si>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</si>
  <si>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</si>
  <si>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</si>
  <si>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</si>
  <si>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</si>
  <si>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</si>
  <si>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</si>
  <si>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</si>
  <si>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</si>
  <si>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</si>
  <si>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</si>
  <si>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</si>
  <si>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</si>
  <si>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</si>
  <si>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</si>
  <si>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</si>
  <si>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</si>
  <si>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</si>
  <si>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</si>
  <si>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</si>
  <si>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</si>
  <si>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</si>
  <si>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</si>
  <si>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</si>
  <si>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</si>
  <si>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</si>
  <si>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</si>
  <si>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</si>
  <si>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</si>
  <si>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</si>
  <si>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</si>
  <si>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</si>
  <si>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</si>
  <si>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</si>
  <si>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</si>
  <si>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</si>
  <si>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</si>
  <si>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</si>
  <si>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</si>
  <si>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</si>
  <si>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</si>
  <si>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</si>
  <si>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</si>
  <si>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</si>
  <si>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</si>
  <si>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</si>
  <si>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</si>
  <si>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</si>
  <si>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</si>
  <si>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</si>
  <si>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</si>
  <si>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</si>
  <si>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</si>
  <si>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</si>
  <si>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</si>
  <si>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</si>
  <si>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</si>
  <si>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</si>
  <si>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</si>
  <si>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</si>
  <si>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</si>
  <si>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</si>
  <si>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</si>
  <si>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</si>
  <si>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</si>
  <si>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</si>
  <si>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</si>
  <si>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</si>
  <si>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</si>
  <si>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</si>
  <si>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</si>
  <si>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</si>
  <si>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</si>
  <si>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</si>
  <si>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</si>
  <si>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</si>
  <si>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</si>
  <si>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</si>
  <si>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</si>
  <si>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</si>
  <si>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</si>
  <si>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</si>
  <si>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</si>
  <si>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</si>
  <si>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</si>
  <si>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</si>
  <si>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</si>
  <si>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</si>
  <si>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</si>
  <si>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</si>
  <si>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</si>
  <si>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</si>
  <si>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</si>
  <si>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</si>
  <si>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</si>
  <si>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</si>
  <si>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</si>
  <si>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</si>
  <si>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</si>
  <si>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</si>
  <si>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</si>
  <si>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</si>
  <si>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</si>
  <si>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</si>
  <si>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</si>
  <si>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</si>
  <si>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</si>
  <si>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</si>
  <si>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</si>
  <si>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</si>
  <si>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</si>
  <si>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</si>
  <si>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</si>
  <si>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</si>
  <si>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</si>
  <si>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</si>
  <si>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</si>
  <si>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</si>
  <si>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</si>
  <si>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</si>
  <si>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</si>
  <si>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</si>
  <si>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</si>
  <si>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</si>
  <si>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</si>
  <si>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</si>
  <si>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</si>
  <si>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</si>
  <si>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</si>
  <si>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</si>
  <si>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</si>
  <si>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</si>
  <si>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</si>
  <si>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</si>
  <si>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</si>
  <si>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</si>
  <si>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</si>
  <si>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</si>
  <si>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</si>
  <si>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</si>
  <si>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</si>
  <si>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</si>
  <si>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</si>
  <si>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</si>
  <si>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</si>
  <si>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</si>
  <si>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</si>
  <si>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</si>
  <si>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</si>
  <si>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</si>
  <si>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</si>
  <si>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</si>
  <si>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</si>
  <si>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</si>
  <si>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</si>
  <si>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</si>
  <si>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</si>
  <si>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</si>
  <si>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</si>
  <si>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</si>
  <si>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</si>
  <si>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</si>
  <si>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</si>
  <si>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</si>
  <si>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</si>
  <si>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</si>
  <si>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</si>
  <si>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</si>
  <si>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</si>
  <si>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</si>
  <si>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</si>
  <si>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</si>
  <si>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</si>
  <si>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</si>
  <si>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</si>
  <si>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</si>
  <si>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</si>
  <si>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</si>
  <si>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</si>
  <si>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</si>
  <si>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</si>
  <si>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</si>
  <si>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</si>
  <si>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</si>
  <si>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</si>
  <si>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</si>
  <si>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</si>
  <si>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</si>
  <si>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</si>
  <si>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</si>
  <si>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</si>
  <si>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</si>
  <si>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</si>
  <si>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</si>
  <si>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</si>
  <si>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</si>
  <si>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</si>
  <si>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</si>
  <si>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</si>
  <si>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</si>
  <si>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</si>
  <si>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</si>
  <si>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</si>
  <si>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</si>
  <si>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</si>
  <si>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</si>
  <si>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</si>
  <si>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</si>
  <si>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</si>
  <si>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</si>
  <si>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</si>
  <si>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</si>
  <si>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</si>
  <si>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</si>
  <si>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</si>
  <si>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</si>
  <si>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</si>
  <si>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</si>
  <si>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</si>
  <si>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</si>
  <si>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</si>
  <si>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</si>
  <si>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</si>
  <si>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</si>
  <si>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</si>
  <si>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</si>
  <si>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</si>
  <si>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</si>
  <si>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</si>
  <si>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</si>
  <si>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</si>
  <si>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</si>
  <si>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</si>
  <si>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</si>
  <si>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</si>
  <si>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</si>
  <si>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</si>
  <si>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</si>
  <si>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</si>
  <si>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</si>
  <si>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</si>
  <si>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</si>
  <si>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</si>
  <si>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</si>
  <si>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</si>
  <si>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</si>
  <si>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</si>
  <si>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</si>
  <si>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</si>
  <si>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</si>
  <si>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</si>
  <si>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</si>
  <si>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</si>
  <si>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</si>
  <si>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</si>
  <si>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</si>
  <si>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</si>
  <si>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</si>
  <si>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</si>
  <si>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</si>
  <si>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</si>
  <si>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</si>
  <si>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</si>
  <si>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</si>
  <si>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</si>
  <si>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</si>
  <si>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</si>
  <si>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</si>
  <si>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</si>
  <si>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</si>
  <si>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</si>
  <si>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</si>
  <si>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</si>
  <si>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</si>
  <si>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</si>
  <si>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</si>
  <si>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</si>
  <si>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</si>
  <si>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</si>
  <si>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</si>
  <si>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</si>
  <si>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</si>
  <si>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</si>
  <si>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</si>
  <si>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</si>
  <si>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</si>
  <si>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</si>
  <si>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</si>
  <si>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</si>
  <si>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</si>
  <si>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</si>
  <si>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</si>
  <si>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</si>
  <si>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</si>
  <si>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</si>
  <si>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</si>
  <si>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</si>
  <si>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</si>
  <si>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</si>
  <si>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</si>
  <si>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</si>
  <si>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</si>
  <si>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</si>
  <si>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</si>
  <si>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</si>
  <si>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</si>
  <si>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</si>
  <si>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</si>
  <si>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</si>
  <si>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</si>
  <si>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</si>
  <si>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</si>
  <si>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</si>
  <si>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</si>
  <si>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</si>
  <si>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</si>
  <si>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</si>
  <si>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</si>
  <si>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</si>
  <si>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</si>
  <si>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</si>
  <si>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</si>
  <si>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</si>
  <si>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</si>
  <si>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</si>
  <si>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</si>
  <si>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</si>
  <si>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</si>
  <si>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</si>
  <si>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</si>
  <si>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</si>
  <si>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</si>
  <si>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</si>
  <si>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</si>
  <si>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</si>
  <si>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</si>
  <si>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</si>
  <si>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</si>
  <si>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</si>
  <si>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</si>
  <si>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</si>
  <si>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</si>
  <si>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</si>
  <si>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</si>
  <si>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</si>
  <si>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</si>
  <si>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</si>
  <si>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</si>
  <si>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</si>
  <si>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</si>
  <si>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</si>
  <si>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</si>
  <si>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</si>
  <si>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</si>
  <si>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</si>
  <si>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</si>
  <si>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</si>
  <si>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</si>
  <si>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</si>
  <si>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</si>
  <si>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</si>
  <si>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</si>
  <si>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</si>
  <si>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</si>
  <si>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</si>
  <si>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</si>
  <si>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</si>
  <si>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</si>
  <si>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</si>
  <si>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</si>
  <si>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</si>
  <si>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</si>
  <si>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</si>
  <si>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</si>
  <si>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</si>
  <si>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</si>
  <si>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</si>
  <si>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</si>
  <si>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</si>
  <si>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</si>
  <si>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</si>
  <si>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</si>
  <si>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</si>
  <si>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</si>
  <si>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</si>
  <si>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</si>
  <si>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</si>
  <si>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</si>
  <si>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</si>
  <si>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</si>
  <si>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</si>
  <si>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</si>
  <si>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</si>
  <si>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</si>
  <si>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</si>
  <si>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</si>
  <si>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</si>
  <si>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</si>
  <si>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</si>
  <si>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</si>
  <si>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</si>
  <si>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</si>
  <si>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</si>
  <si>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</si>
  <si>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</si>
  <si>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</si>
  <si>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</si>
  <si>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</si>
  <si>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</si>
  <si>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</si>
  <si>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</si>
  <si>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</si>
  <si>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</si>
  <si>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</si>
  <si>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</si>
  <si>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</si>
  <si>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</si>
  <si>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</si>
  <si>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</si>
  <si>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</si>
  <si>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</si>
  <si>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</si>
  <si>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</si>
  <si>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</si>
  <si>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</si>
  <si>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</si>
  <si>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</si>
  <si>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</si>
  <si>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</si>
  <si>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</si>
  <si>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</si>
  <si>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</si>
  <si>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</si>
  <si>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</si>
  <si>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</si>
  <si>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</si>
  <si>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</si>
  <si>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</si>
  <si>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</si>
  <si>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</si>
  <si>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</si>
  <si>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</si>
  <si>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</si>
  <si>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</si>
  <si>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</si>
  <si>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</si>
  <si>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</si>
  <si>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</si>
  <si>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</si>
  <si>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</si>
  <si>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</si>
  <si>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</si>
  <si>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</si>
  <si>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</si>
  <si>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</si>
  <si>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</si>
  <si>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</si>
  <si>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</si>
  <si>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</si>
  <si>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</si>
  <si>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</si>
  <si>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</si>
  <si>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</si>
  <si>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</si>
  <si>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</si>
  <si>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</si>
  <si>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</si>
  <si>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</si>
  <si>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</si>
  <si>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</si>
  <si>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</si>
  <si>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</si>
  <si>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</si>
  <si>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</si>
  <si>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</si>
  <si>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</si>
  <si>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</si>
  <si>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</si>
  <si>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</si>
  <si>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</si>
  <si>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</si>
  <si>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</si>
  <si>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</si>
  <si>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</si>
  <si>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</si>
  <si>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</si>
  <si>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</si>
  <si>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</si>
  <si>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</si>
  <si>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</si>
  <si>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</si>
  <si>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</si>
  <si>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</si>
  <si>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</si>
  <si>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</si>
  <si>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</si>
  <si>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</si>
  <si>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</si>
  <si>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</si>
  <si>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</si>
  <si>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</si>
  <si>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</si>
  <si>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</si>
  <si>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</si>
  <si>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</si>
  <si>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</si>
  <si>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</si>
  <si>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</si>
  <si>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</si>
  <si>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</si>
  <si>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</si>
  <si>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</si>
  <si>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</si>
  <si>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</si>
  <si>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</si>
  <si>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</si>
  <si>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</si>
  <si>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</si>
  <si>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</si>
  <si>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</si>
  <si>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</si>
  <si>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</si>
  <si>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</si>
  <si>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</si>
  <si>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</si>
  <si>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</si>
  <si>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</si>
  <si>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</si>
  <si>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</si>
  <si>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</si>
  <si>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</si>
  <si>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</si>
  <si>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</si>
  <si>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</si>
  <si>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</si>
  <si>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</si>
  <si>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</si>
  <si>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</si>
  <si>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</si>
  <si>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</si>
  <si>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</si>
  <si>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</si>
  <si>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</si>
  <si>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</si>
  <si>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</si>
  <si>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</si>
  <si>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</si>
  <si>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</si>
  <si>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</si>
  <si>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</si>
  <si>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</si>
  <si>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</si>
  <si>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</si>
  <si>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</si>
  <si>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</si>
  <si>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</si>
  <si>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</si>
  <si>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</si>
  <si>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</si>
  <si>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</si>
  <si>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</si>
  <si>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</si>
  <si>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</si>
  <si>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</si>
  <si>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</si>
  <si>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</si>
  <si>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</si>
  <si>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</si>
  <si>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</si>
  <si>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</si>
  <si>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</si>
  <si>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</si>
  <si>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</si>
  <si>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</si>
  <si>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</si>
  <si>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</si>
  <si>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</si>
  <si>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</si>
  <si>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</si>
  <si>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</si>
  <si>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</si>
  <si>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</si>
  <si>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</si>
  <si>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</si>
  <si>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</si>
  <si>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</si>
  <si>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</si>
  <si>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</si>
  <si>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</si>
  <si>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</si>
  <si>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</si>
  <si>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</si>
  <si>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</si>
  <si>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</si>
  <si>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</si>
  <si>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</si>
  <si>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</si>
  <si>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</si>
  <si>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</si>
  <si>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</si>
  <si>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</si>
  <si>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</si>
  <si>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</si>
  <si>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</si>
  <si>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</si>
  <si>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</si>
  <si>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</si>
  <si>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</si>
  <si>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</si>
  <si>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</si>
  <si>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</si>
  <si>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</si>
  <si>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</si>
  <si>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</si>
  <si>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</si>
  <si>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</si>
  <si>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</si>
  <si>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</si>
  <si>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</si>
  <si>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</si>
  <si>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</si>
  <si>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</si>
  <si>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</si>
  <si>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</si>
  <si>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</si>
  <si>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</si>
  <si>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</si>
  <si>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</si>
  <si>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</si>
  <si>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</si>
  <si>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</si>
  <si>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</si>
  <si>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</si>
  <si>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</si>
  <si>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</si>
  <si>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</si>
  <si>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</si>
  <si>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</si>
  <si>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</si>
  <si>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</si>
  <si>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</si>
  <si>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</si>
  <si>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</si>
  <si>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</si>
  <si>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</si>
  <si>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</si>
  <si>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</si>
  <si>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</si>
  <si>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</si>
  <si>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</si>
  <si>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</si>
  <si>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</si>
  <si>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</si>
  <si>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</si>
  <si>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</si>
  <si>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</si>
  <si>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</si>
  <si>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</si>
  <si>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</si>
  <si>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</si>
  <si>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</si>
  <si>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</si>
  <si>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</si>
  <si>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</si>
  <si>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</si>
  <si>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</si>
  <si>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</si>
  <si>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</si>
  <si>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</si>
  <si>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</si>
  <si>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</si>
  <si>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</si>
  <si>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</si>
  <si>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</si>
  <si>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</si>
  <si>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</si>
  <si>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</si>
  <si>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</si>
  <si>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</si>
  <si>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</si>
  <si>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</si>
  <si>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</si>
  <si>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</si>
  <si>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</si>
  <si>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</si>
  <si>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</si>
  <si>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</si>
  <si>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</si>
  <si>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</si>
  <si>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</si>
  <si>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</si>
  <si>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</si>
  <si>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</si>
  <si>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</si>
  <si>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</si>
  <si>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</si>
  <si>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</si>
  <si>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</si>
  <si>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</si>
  <si>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</si>
  <si>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</si>
  <si>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</si>
  <si>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</si>
  <si>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</si>
  <si>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</si>
  <si>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</si>
  <si>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</si>
  <si>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</si>
  <si>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</si>
  <si>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</si>
  <si>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</si>
  <si>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</si>
  <si>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</si>
  <si>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</si>
  <si>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</si>
  <si>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</si>
  <si>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</si>
  <si>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</si>
  <si>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</si>
  <si>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</si>
  <si>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</si>
  <si>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</si>
  <si>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</si>
  <si>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</si>
  <si>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</si>
  <si>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</si>
  <si>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</si>
  <si>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</si>
  <si>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</si>
  <si>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</si>
  <si>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</si>
  <si>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</si>
  <si>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</si>
  <si>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</si>
  <si>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</si>
  <si>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</si>
  <si>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</si>
  <si>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</si>
  <si>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</si>
  <si>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</si>
  <si>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</si>
  <si>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</si>
  <si>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</si>
  <si>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</si>
  <si>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</si>
  <si>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</si>
  <si>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</si>
  <si>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</si>
  <si>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</si>
  <si>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</si>
  <si>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</si>
  <si>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</si>
  <si>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</si>
  <si>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</si>
  <si>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</si>
  <si>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</si>
  <si>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</si>
  <si>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</si>
  <si>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</si>
  <si>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</si>
  <si>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</si>
  <si>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</si>
  <si>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</si>
  <si>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</si>
  <si>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</si>
  <si>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</si>
  <si>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</si>
  <si>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</si>
  <si>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</si>
  <si>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</si>
  <si>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</si>
  <si>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</si>
  <si>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</si>
  <si>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</si>
  <si>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</si>
  <si>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</si>
  <si>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</si>
  <si>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</si>
  <si>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</si>
  <si>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</si>
  <si>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</si>
  <si>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</si>
  <si>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</si>
  <si>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</si>
  <si>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</si>
  <si>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</si>
  <si>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</si>
  <si>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</si>
  <si>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</si>
  <si>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</si>
  <si>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</si>
  <si>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</si>
  <si>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</si>
  <si>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</si>
  <si>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</si>
  <si>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</si>
  <si>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</si>
  <si>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</si>
  <si>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</si>
  <si>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</si>
  <si>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</si>
  <si>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</si>
  <si>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</si>
  <si>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</si>
  <si>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</si>
  <si>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</si>
  <si>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</si>
  <si>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</si>
  <si>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</si>
  <si>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</si>
  <si>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</si>
  <si>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</si>
  <si>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</si>
  <si>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</si>
  <si>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</si>
  <si>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</si>
  <si>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</si>
  <si>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</si>
  <si>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</si>
  <si>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</si>
  <si>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</si>
  <si>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</si>
  <si>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</si>
  <si>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</si>
  <si>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</si>
  <si>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</si>
  <si>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</si>
  <si>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</si>
  <si>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</si>
  <si>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</si>
  <si>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</si>
  <si>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</si>
  <si>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</si>
  <si>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</si>
  <si>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</si>
  <si>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</si>
  <si>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</si>
  <si>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</si>
  <si>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</si>
  <si>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</si>
  <si>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</si>
  <si>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</si>
  <si>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</si>
  <si>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</si>
  <si>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</si>
  <si>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</si>
  <si>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</si>
  <si>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</si>
  <si>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</si>
  <si>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</si>
  <si>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</si>
  <si>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</si>
  <si>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</si>
  <si>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</si>
  <si>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</si>
  <si>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</si>
  <si>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</si>
  <si>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</si>
  <si>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</si>
  <si>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</si>
  <si>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</si>
  <si>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</si>
  <si>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</si>
  <si>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</si>
  <si>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</si>
  <si>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</si>
  <si>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</si>
  <si>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</si>
  <si>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</si>
  <si>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</si>
  <si>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</si>
  <si>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</si>
  <si>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</si>
  <si>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</si>
  <si>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</si>
  <si>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</si>
  <si>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</si>
  <si>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</si>
  <si>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</si>
  <si>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</si>
  <si>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</si>
  <si>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</si>
  <si>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</si>
  <si>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</si>
  <si>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</si>
  <si>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</si>
  <si>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</si>
  <si>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</si>
  <si>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</si>
  <si>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</si>
  <si>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</si>
  <si>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</si>
  <si>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</si>
  <si>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</si>
  <si>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</si>
  <si>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</si>
  <si>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</si>
  <si>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</si>
  <si>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</si>
  <si>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</si>
  <si>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</si>
  <si>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</si>
  <si>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</si>
  <si>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</si>
  <si>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</si>
  <si>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</si>
  <si>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</si>
  <si>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</si>
  <si>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</si>
  <si>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</si>
  <si>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</si>
  <si>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</si>
  <si>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</si>
  <si>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</si>
  <si>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</si>
  <si>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</si>
  <si>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</si>
  <si>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</si>
  <si>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</si>
  <si>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</si>
  <si>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</si>
  <si>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</si>
  <si>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</si>
  <si>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</si>
  <si>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</si>
  <si>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</si>
  <si>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</si>
  <si>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</si>
  <si>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</si>
  <si>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</si>
  <si>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</si>
  <si>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</si>
  <si>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</si>
  <si>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</si>
  <si>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</si>
  <si>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</si>
  <si>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</si>
  <si>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</si>
  <si>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</si>
  <si>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</si>
  <si>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</si>
  <si>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</si>
  <si>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</si>
  <si>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</si>
  <si>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</si>
  <si>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</si>
  <si>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</si>
  <si>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</si>
  <si>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</si>
  <si>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</si>
  <si>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</si>
  <si>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</si>
  <si>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</si>
  <si>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</si>
  <si>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</si>
  <si>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</si>
  <si>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</si>
  <si>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</si>
  <si>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</si>
  <si>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</si>
  <si>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</si>
  <si>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</si>
  <si>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</si>
  <si>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</si>
  <si>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</si>
  <si>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</si>
  <si>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</si>
  <si>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</si>
  <si>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</si>
  <si>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</si>
  <si>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</si>
  <si>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</si>
  <si>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</si>
  <si>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</si>
  <si>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</si>
  <si>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</si>
  <si>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</si>
  <si>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</si>
  <si>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</si>
  <si>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</si>
  <si>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</si>
  <si>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</si>
  <si>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</si>
  <si>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</si>
  <si>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</si>
  <si>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</si>
  <si>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</si>
  <si>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</si>
  <si>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</si>
  <si>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</si>
  <si>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</si>
  <si>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</si>
  <si>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</si>
  <si>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</si>
  <si>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</si>
  <si>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</si>
  <si>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</si>
  <si>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</si>
  <si>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</si>
  <si>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</si>
  <si>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</si>
  <si>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</si>
  <si>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</si>
  <si>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</si>
  <si>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</si>
  <si>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</si>
  <si>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</si>
  <si>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</si>
  <si>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</si>
  <si>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</si>
  <si>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</si>
  <si>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</si>
  <si>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</si>
  <si>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</si>
  <si>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</si>
  <si>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</si>
  <si>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</si>
  <si>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</si>
  <si>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</si>
  <si>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</si>
  <si>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</si>
  <si>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</si>
  <si>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</si>
  <si>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</si>
  <si>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</si>
  <si>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</si>
  <si>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</si>
  <si>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</si>
  <si>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</si>
  <si>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</si>
  <si>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</si>
  <si>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</si>
  <si>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</si>
  <si>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</si>
  <si>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</si>
  <si>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</si>
  <si>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</si>
  <si>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</si>
  <si>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</si>
  <si>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</si>
  <si>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</si>
  <si>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</si>
  <si>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</si>
  <si>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</si>
  <si>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</si>
  <si>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</si>
  <si>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</si>
  <si>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</si>
  <si>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</si>
  <si>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</si>
  <si>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</si>
  <si>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</si>
  <si>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</si>
  <si>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</si>
  <si>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</si>
  <si>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</si>
  <si>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</si>
  <si>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</si>
  <si>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</si>
  <si>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</si>
  <si>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</si>
  <si>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</si>
  <si>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</si>
  <si>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</si>
  <si>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</si>
  <si>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</si>
  <si>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</si>
  <si>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</si>
  <si>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</si>
  <si>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</si>
  <si>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</si>
  <si>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</si>
  <si>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</si>
  <si>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</si>
  <si>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</si>
  <si>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</si>
  <si>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</si>
  <si>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</si>
  <si>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</si>
  <si>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</si>
  <si>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</si>
  <si>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</si>
  <si>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</si>
  <si>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</si>
  <si>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</si>
  <si>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</si>
  <si>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</si>
  <si>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</si>
  <si>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</si>
  <si>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</si>
  <si>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</si>
  <si>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</si>
  <si>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</si>
  <si>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</si>
  <si>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</si>
  <si>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</si>
  <si>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</si>
  <si>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</si>
  <si>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</si>
  <si>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</si>
  <si>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</si>
  <si>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</si>
  <si>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</si>
  <si>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</si>
  <si>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</si>
  <si>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</si>
  <si>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</si>
  <si>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</si>
  <si>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</si>
  <si>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</si>
  <si>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</si>
  <si>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</si>
  <si>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</si>
  <si>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</si>
  <si>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</si>
  <si>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</si>
  <si>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</si>
  <si>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</si>
  <si>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</si>
  <si>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</si>
  <si>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</si>
  <si>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</si>
  <si>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</si>
  <si>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</si>
  <si>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</si>
  <si>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</si>
  <si>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</si>
  <si>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</si>
  <si>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</si>
  <si>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</si>
  <si>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</si>
  <si>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</si>
  <si>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</si>
  <si>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</si>
  <si>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</si>
  <si>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</si>
  <si>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</si>
  <si>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</si>
  <si>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</si>
  <si>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</si>
  <si>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</si>
  <si>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</si>
  <si>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</si>
  <si>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</si>
  <si>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</si>
  <si>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</si>
  <si>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</si>
  <si>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</si>
  <si>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</si>
  <si>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</si>
  <si>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</si>
  <si>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</si>
  <si>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</si>
  <si>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</si>
  <si>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</si>
  <si>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</si>
  <si>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</si>
  <si>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</si>
  <si>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</si>
  <si>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</si>
  <si>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</si>
  <si>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</si>
  <si>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</si>
  <si>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</si>
  <si>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</si>
  <si>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</si>
  <si>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</si>
  <si>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</si>
  <si>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</si>
  <si>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</si>
  <si>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</si>
  <si>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</si>
  <si>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</si>
  <si>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</si>
  <si>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</si>
  <si>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</si>
  <si>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</si>
  <si>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</si>
  <si>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</si>
  <si>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</si>
  <si>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</si>
  <si>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</si>
  <si>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</si>
  <si>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</si>
  <si>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</si>
  <si>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</si>
  <si>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</si>
  <si>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</si>
  <si>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</si>
  <si>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</si>
  <si>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</si>
  <si>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</si>
  <si>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</si>
  <si>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</si>
  <si>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</si>
  <si>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</si>
  <si>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</si>
  <si>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</si>
  <si>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</si>
  <si>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</si>
  <si>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</si>
  <si>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</si>
  <si>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</si>
  <si>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</si>
  <si>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</si>
  <si>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</si>
  <si>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</si>
  <si>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</si>
  <si>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</si>
  <si>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</si>
  <si>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</si>
  <si>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</si>
  <si>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</si>
  <si>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</si>
  <si>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</si>
  <si>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</si>
  <si>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</si>
  <si>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</si>
  <si>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</si>
  <si>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</si>
  <si>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</si>
  <si>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</si>
  <si>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</si>
  <si>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</si>
  <si>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</si>
  <si>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</si>
  <si>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</si>
  <si>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</si>
  <si>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</si>
  <si>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</si>
  <si>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</si>
  <si>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</si>
  <si>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</si>
  <si>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</si>
  <si>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</si>
  <si>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</si>
  <si>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</si>
  <si>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</si>
  <si>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</si>
  <si>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</si>
  <si>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</si>
  <si>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</si>
  <si>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</si>
  <si>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</si>
  <si>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</si>
  <si>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</si>
  <si>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</si>
  <si>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</si>
  <si>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</si>
  <si>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</si>
  <si>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</si>
  <si>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</si>
  <si>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</si>
  <si>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</si>
  <si>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</si>
  <si>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</si>
  <si>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</si>
  <si>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</si>
  <si>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</si>
  <si>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</si>
  <si>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</si>
  <si>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</si>
  <si>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</si>
  <si>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</si>
  <si>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</si>
  <si>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</si>
  <si>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</si>
  <si>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</si>
  <si>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</si>
  <si>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</si>
  <si>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</si>
  <si>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</si>
  <si>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</si>
  <si>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</si>
  <si>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</si>
  <si>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</si>
  <si>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</si>
  <si>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</si>
  <si>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</si>
  <si>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</si>
  <si>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</si>
  <si>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</si>
  <si>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</si>
  <si>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</si>
  <si>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</si>
  <si>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</si>
  <si>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</si>
  <si>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</si>
  <si>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</si>
  <si>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</si>
  <si>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</si>
  <si>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</si>
  <si>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</si>
  <si>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</si>
  <si>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</si>
  <si>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</si>
  <si>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</si>
  <si>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</si>
  <si>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</si>
  <si>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</si>
  <si>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</si>
  <si>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</si>
  <si>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</si>
  <si>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</si>
  <si>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</si>
  <si>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</si>
  <si>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</si>
  <si>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</si>
  <si>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</si>
  <si>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</si>
  <si>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</si>
  <si>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</si>
  <si>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</si>
  <si>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</si>
  <si>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</si>
  <si>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</si>
  <si>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</si>
  <si>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</si>
  <si>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</si>
  <si>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</si>
  <si>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</si>
  <si>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</si>
  <si>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</si>
  <si>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</si>
  <si>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</si>
  <si>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</si>
  <si>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</si>
  <si>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</si>
  <si>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</si>
  <si>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</si>
  <si>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</si>
  <si>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</si>
  <si>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</si>
  <si>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</si>
  <si>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</si>
  <si>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</si>
  <si>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</si>
  <si>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</si>
  <si>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</si>
  <si>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</si>
  <si>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</si>
  <si>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</si>
  <si>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</si>
  <si>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</si>
  <si>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</si>
  <si>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</si>
  <si>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</si>
  <si>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</si>
  <si>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</si>
  <si>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</si>
  <si>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</si>
  <si>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</si>
  <si>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</si>
  <si>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</si>
  <si>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</si>
  <si>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</si>
  <si>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</si>
  <si>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</si>
  <si>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</si>
  <si>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</si>
  <si>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</si>
  <si>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</si>
  <si>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</si>
  <si>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</si>
  <si>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</si>
  <si>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</si>
  <si>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</si>
  <si>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</si>
  <si>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</si>
  <si>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</si>
  <si>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</si>
  <si>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</si>
  <si>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</si>
  <si>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</si>
  <si>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</si>
  <si>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</si>
  <si>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</si>
  <si>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</si>
  <si>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</si>
  <si>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</si>
  <si>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</si>
  <si>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</si>
  <si>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</si>
  <si>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</si>
  <si>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</si>
  <si>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</si>
  <si>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</si>
  <si>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</si>
  <si>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</si>
  <si>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</si>
  <si>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</si>
  <si>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</si>
  <si>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</si>
  <si>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</si>
  <si>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</si>
  <si>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</si>
  <si>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</si>
  <si>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</si>
  <si>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</si>
  <si>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</si>
  <si>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</si>
  <si>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</si>
  <si>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</si>
  <si>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</si>
  <si>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</si>
  <si>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</si>
  <si>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</si>
  <si>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</si>
  <si>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</si>
  <si>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</si>
  <si>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</si>
  <si>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</si>
  <si>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</si>
  <si>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</si>
  <si>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</si>
  <si>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</si>
  <si>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</si>
  <si>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</si>
  <si>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</si>
  <si>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</si>
  <si>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</si>
  <si>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</si>
  <si>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</si>
  <si>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</si>
  <si>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</si>
  <si>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</si>
  <si>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</si>
  <si>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</si>
  <si>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</si>
  <si>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</si>
  <si>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</si>
  <si>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</si>
  <si>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</si>
  <si>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</si>
  <si>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</si>
  <si>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</si>
  <si>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</si>
  <si>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</si>
  <si>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</si>
  <si>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</si>
  <si>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</si>
  <si>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</si>
  <si>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</si>
  <si>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</si>
  <si>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</si>
  <si>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</si>
  <si>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</si>
  <si>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</si>
  <si>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</si>
  <si>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</si>
  <si>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</si>
  <si>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</si>
  <si>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</si>
  <si>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</si>
  <si>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</si>
  <si>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</si>
  <si>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</si>
  <si>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</si>
  <si>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</si>
  <si>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</si>
  <si>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</si>
  <si>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</si>
  <si>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</si>
  <si>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</si>
  <si>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</si>
  <si>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</si>
  <si>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</si>
  <si>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</si>
  <si>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</si>
  <si>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</si>
  <si>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</si>
  <si>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</si>
  <si>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</si>
  <si>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</si>
  <si>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</si>
  <si>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</si>
  <si>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</si>
  <si>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</si>
  <si>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</si>
  <si>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</si>
  <si>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</si>
  <si>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</si>
  <si>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</si>
  <si>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</si>
  <si>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</si>
  <si>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</si>
  <si>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</si>
  <si>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</si>
  <si>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</si>
  <si>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</si>
  <si>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</si>
  <si>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</si>
  <si>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</si>
  <si>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</si>
  <si>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</si>
  <si>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</si>
  <si>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</si>
  <si>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</si>
  <si>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</si>
  <si>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</si>
  <si>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</si>
  <si>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</si>
  <si>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</si>
  <si>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</si>
  <si>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</si>
  <si>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</si>
  <si>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</si>
  <si>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</si>
  <si>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</si>
  <si>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</si>
  <si>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</si>
  <si>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</si>
  <si>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</si>
  <si>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</si>
  <si>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</si>
  <si>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</si>
  <si>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</si>
  <si>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</si>
  <si>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</si>
  <si>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</si>
  <si>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</si>
  <si>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</si>
  <si>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</si>
  <si>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</si>
  <si>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</si>
  <si>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</si>
  <si>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</si>
  <si>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</si>
  <si>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</si>
  <si>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</si>
  <si>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</si>
  <si>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</si>
  <si>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</si>
  <si>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</si>
  <si>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</si>
  <si>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</si>
  <si>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</si>
  <si>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</si>
  <si>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</si>
  <si>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</si>
  <si>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</si>
  <si>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</si>
  <si>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</si>
  <si>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</si>
  <si>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</si>
  <si>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</si>
  <si>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</si>
  <si>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</si>
  <si>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</si>
  <si>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</si>
  <si>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</si>
  <si>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</si>
  <si>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</si>
  <si>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</si>
  <si>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</si>
  <si>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</si>
  <si>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</si>
  <si>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</si>
  <si>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</si>
  <si>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</si>
  <si>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</si>
  <si>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</si>
  <si>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</si>
  <si>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</si>
  <si>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</si>
  <si>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</si>
  <si>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</si>
  <si>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</si>
  <si>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</si>
  <si>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</si>
  <si>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</si>
  <si>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</si>
  <si>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</si>
  <si>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</si>
  <si>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</si>
  <si>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</si>
  <si>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</si>
  <si>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</si>
  <si>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</si>
  <si>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</si>
  <si>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</si>
  <si>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</si>
  <si>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</si>
  <si>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</si>
  <si>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</si>
  <si>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</si>
  <si>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</si>
  <si>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</si>
  <si>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</si>
  <si>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</si>
  <si>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</si>
  <si>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</si>
  <si>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</si>
  <si>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</si>
  <si>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</si>
  <si>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</si>
  <si>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</si>
  <si>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</si>
  <si>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</si>
  <si>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</si>
  <si>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</si>
  <si>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</si>
  <si>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</si>
  <si>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</si>
  <si>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</si>
  <si>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</si>
  <si>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</si>
  <si>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</si>
  <si>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</si>
  <si>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</si>
  <si>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</si>
  <si>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</si>
  <si>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</si>
  <si>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</si>
  <si>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</si>
  <si>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</si>
  <si>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</si>
  <si>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</si>
  <si>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</si>
  <si>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</si>
  <si>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</si>
  <si>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</si>
  <si>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</si>
  <si>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</si>
  <si>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</si>
  <si>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</si>
  <si>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</si>
  <si>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</si>
  <si>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</si>
  <si>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</si>
  <si>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</si>
  <si>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</si>
  <si>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</si>
  <si>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</si>
  <si>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</si>
  <si>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</si>
  <si>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</si>
  <si>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</si>
  <si>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</si>
  <si>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</si>
  <si>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</si>
  <si>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</si>
  <si>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</si>
  <si>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</si>
  <si>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</si>
  <si>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</si>
  <si>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</si>
  <si>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</si>
  <si>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</si>
  <si>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</si>
  <si>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</si>
  <si>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</si>
  <si>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</si>
  <si>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</si>
  <si>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</si>
  <si>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</si>
  <si>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</si>
  <si>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</si>
  <si>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</si>
  <si>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</si>
  <si>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</si>
  <si>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</si>
  <si>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</si>
  <si>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</si>
  <si>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</si>
  <si>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</si>
  <si>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</si>
  <si>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</si>
  <si>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</si>
  <si>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</si>
  <si>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</si>
  <si>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</si>
  <si>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</si>
  <si>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</si>
  <si>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</si>
  <si>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</si>
  <si>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</si>
  <si>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</si>
  <si>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</si>
  <si>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</si>
  <si>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</si>
  <si>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</si>
  <si>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</si>
  <si>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</si>
  <si>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</si>
  <si>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</si>
  <si>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</si>
  <si>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</si>
  <si>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</si>
  <si>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</si>
  <si>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</si>
  <si>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</si>
  <si>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</si>
  <si>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</si>
  <si>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</si>
  <si>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</si>
  <si>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</si>
  <si>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</si>
  <si>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</si>
  <si>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</si>
  <si>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</si>
  <si>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</si>
  <si>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</si>
  <si>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</si>
  <si>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</si>
  <si>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</si>
  <si>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</si>
  <si>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</si>
  <si>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</si>
  <si>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</si>
  <si>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</si>
  <si>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</si>
  <si>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</si>
  <si>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</si>
  <si>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</si>
  <si>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</si>
  <si>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</si>
  <si>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</si>
  <si>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</si>
  <si>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</si>
  <si>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</si>
  <si>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</si>
  <si>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</si>
  <si>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</si>
  <si>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</si>
  <si>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</si>
  <si>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</si>
  <si>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</si>
  <si>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</si>
  <si>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</si>
  <si>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</si>
  <si>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</si>
  <si>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</si>
  <si>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</si>
  <si>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</si>
  <si>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</si>
  <si>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</si>
  <si>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</si>
  <si>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</si>
  <si>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</si>
  <si>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</si>
  <si>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</si>
  <si>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</si>
  <si>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</si>
  <si>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</si>
  <si>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</si>
  <si>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</si>
  <si>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</si>
  <si>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</si>
  <si>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</si>
  <si>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</si>
  <si>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</si>
  <si>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</si>
  <si>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</si>
  <si>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</si>
  <si>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</si>
  <si>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</si>
  <si>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</si>
  <si>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</si>
  <si>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</si>
  <si>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</si>
  <si>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</si>
  <si>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</si>
  <si>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</si>
  <si>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</si>
  <si>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</si>
  <si>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</si>
  <si>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</si>
  <si>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</si>
  <si>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</si>
  <si>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</si>
  <si>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</si>
  <si>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</si>
  <si>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</si>
  <si>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</si>
  <si>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</si>
  <si>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</si>
  <si>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</si>
  <si>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</si>
  <si>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</si>
  <si>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</si>
  <si>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</si>
  <si>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</si>
  <si>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</si>
  <si>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</si>
  <si>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</si>
  <si>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</si>
  <si>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</si>
  <si>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</si>
  <si>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</si>
  <si>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</si>
  <si>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</si>
  <si>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</si>
  <si>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</si>
  <si>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</si>
  <si>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</si>
  <si>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</si>
  <si>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</si>
  <si>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</si>
  <si>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</si>
  <si>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</si>
  <si>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</si>
  <si>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</si>
  <si>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</si>
  <si>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</si>
  <si>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</si>
  <si>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</si>
  <si>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</si>
  <si>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</si>
  <si>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</si>
  <si>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</si>
  <si>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</si>
  <si>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</si>
  <si>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</si>
  <si>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</si>
  <si>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</si>
  <si>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</si>
  <si>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</si>
  <si>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</si>
  <si>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</si>
  <si>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</si>
  <si>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</si>
  <si>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</si>
  <si>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</si>
  <si>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</si>
  <si>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</si>
  <si>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</si>
  <si>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</si>
  <si>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</si>
  <si>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</si>
  <si>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</si>
  <si>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</si>
  <si>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</si>
  <si>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</si>
  <si>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</si>
  <si>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</si>
  <si>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</si>
  <si>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</si>
  <si>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</si>
  <si>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</si>
  <si>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</si>
  <si>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</si>
  <si>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</si>
  <si>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</si>
  <si>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</si>
  <si>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</si>
  <si>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</si>
  <si>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</si>
  <si>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</si>
  <si>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</si>
  <si>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</si>
  <si>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</si>
  <si>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</si>
  <si>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</si>
  <si>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</si>
  <si>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</si>
  <si>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</si>
  <si>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</si>
  <si>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</si>
  <si>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</si>
  <si>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</si>
  <si>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</si>
  <si>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</si>
  <si>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</si>
  <si>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</si>
  <si>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</si>
  <si>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</si>
  <si>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</si>
  <si>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</si>
  <si>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</si>
  <si>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</si>
  <si>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</si>
  <si>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</si>
  <si>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</si>
  <si>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</si>
  <si>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</si>
  <si>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</si>
  <si>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</si>
  <si>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</si>
  <si>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</si>
  <si>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</si>
  <si>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</si>
  <si>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</si>
  <si>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</si>
  <si>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</si>
  <si>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</si>
  <si>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</si>
  <si>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</si>
  <si>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</si>
  <si>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</si>
  <si>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</si>
  <si>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</si>
  <si>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</si>
  <si>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</si>
  <si>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</si>
  <si>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</si>
  <si>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</si>
  <si>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</si>
  <si>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</si>
  <si>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</si>
  <si>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</si>
  <si>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</si>
  <si>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</si>
  <si>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</si>
  <si>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</si>
  <si>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</si>
  <si>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</si>
  <si>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</si>
  <si>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</si>
  <si>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</si>
  <si>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</si>
  <si>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</si>
  <si>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</si>
  <si>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</si>
  <si>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</si>
  <si>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</si>
  <si>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</si>
  <si>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</si>
  <si>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</si>
  <si>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</si>
  <si>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</si>
  <si>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</si>
  <si>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</si>
  <si>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</si>
  <si>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</si>
  <si>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</si>
  <si>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</si>
  <si>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</si>
  <si>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</si>
  <si>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</si>
  <si>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</si>
  <si>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</si>
  <si>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</si>
  <si>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</si>
  <si>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</si>
  <si>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</si>
  <si>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</si>
  <si>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</si>
  <si>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</si>
  <si>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</si>
  <si>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</si>
  <si>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</si>
  <si>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</si>
  <si>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</si>
  <si>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</si>
  <si>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</si>
  <si>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</si>
  <si>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</si>
  <si>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</si>
  <si>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</si>
  <si>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</si>
  <si>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</si>
  <si>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</si>
  <si>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</si>
  <si>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</si>
  <si>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</si>
  <si>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</si>
  <si>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</si>
  <si>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</si>
  <si>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</si>
  <si>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</si>
  <si>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</si>
  <si>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</si>
  <si>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</si>
  <si>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</si>
  <si>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</si>
  <si>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</si>
  <si>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</si>
  <si>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</si>
  <si>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</si>
  <si>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</si>
  <si>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</si>
  <si>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</si>
  <si>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</si>
  <si>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</si>
  <si>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</si>
  <si>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</si>
  <si>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</si>
  <si>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</si>
  <si>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</si>
  <si>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</si>
  <si>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</si>
  <si>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</si>
  <si>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</si>
  <si>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</si>
  <si>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</si>
  <si>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</si>
  <si>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</si>
  <si>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</si>
  <si>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</si>
  <si>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</si>
  <si>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</si>
  <si>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</si>
  <si>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</si>
  <si>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</si>
  <si>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</si>
  <si>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</si>
  <si>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</si>
  <si>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</si>
  <si>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</si>
  <si>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</si>
  <si>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</si>
  <si>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</si>
  <si>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</si>
  <si>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</si>
  <si>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</si>
  <si>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</si>
  <si>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</si>
  <si>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</si>
  <si>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</si>
  <si>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</si>
  <si>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</si>
  <si>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</si>
  <si>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</si>
  <si>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</si>
  <si>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</si>
  <si>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</si>
  <si>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</si>
  <si>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</si>
  <si>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</si>
  <si>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</si>
  <si>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</si>
  <si>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</si>
  <si>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</si>
  <si>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</si>
  <si>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</si>
  <si>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</si>
  <si>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</si>
  <si>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</si>
  <si>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</si>
  <si>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</si>
  <si>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</si>
  <si>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</si>
  <si>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</si>
  <si>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</si>
  <si>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</si>
  <si>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</si>
  <si>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</si>
  <si>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</si>
  <si>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</si>
  <si>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</si>
  <si>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</si>
  <si>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</si>
  <si>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</si>
  <si>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</si>
  <si>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</si>
  <si>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</si>
  <si>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</si>
  <si>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</si>
  <si>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</si>
  <si>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</si>
  <si>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</si>
  <si>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</si>
  <si>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</si>
  <si>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</si>
  <si>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</si>
  <si>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</si>
  <si>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</si>
  <si>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</si>
  <si>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</si>
  <si>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</si>
  <si>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</si>
  <si>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</si>
  <si>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</si>
  <si>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</si>
  <si>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</si>
  <si>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</si>
  <si>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</si>
  <si>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</si>
  <si>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</si>
  <si>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</si>
  <si>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</si>
  <si>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</si>
  <si>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</si>
  <si>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</si>
  <si>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</si>
  <si>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</si>
  <si>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</si>
  <si>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</si>
  <si>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</si>
  <si>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</si>
  <si>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</si>
  <si>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</si>
  <si>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</si>
  <si>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</si>
  <si>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</si>
  <si>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</si>
  <si>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</si>
  <si>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</si>
  <si>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</si>
  <si>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</si>
  <si>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</si>
  <si>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</si>
  <si>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</si>
  <si>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</si>
  <si>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</si>
  <si>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</si>
  <si>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</si>
  <si>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</si>
  <si>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</si>
  <si>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</si>
  <si>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</si>
  <si>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</si>
  <si>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</si>
  <si>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</si>
  <si>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</si>
  <si>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</si>
  <si>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</si>
  <si>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</si>
  <si>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</si>
  <si>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</si>
  <si>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</si>
  <si>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</si>
  <si>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</si>
  <si>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</si>
  <si>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</si>
  <si>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</si>
  <si>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</si>
  <si>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</si>
  <si>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</si>
  <si>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</si>
  <si>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</si>
  <si>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</si>
  <si>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</si>
  <si>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</si>
  <si>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</si>
  <si>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</si>
  <si>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</si>
  <si>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</si>
  <si>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</si>
  <si>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</si>
  <si>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</si>
  <si>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</si>
  <si>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</si>
  <si>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</si>
  <si>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</si>
  <si>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</si>
  <si>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</si>
  <si>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</si>
  <si>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</si>
  <si>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</si>
  <si>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</si>
  <si>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</si>
  <si>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</si>
  <si>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</si>
  <si>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</si>
  <si>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</si>
  <si>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</si>
  <si>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</si>
  <si>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</si>
  <si>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</si>
  <si>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</si>
  <si>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</si>
  <si>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</si>
  <si>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</si>
  <si>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</si>
  <si>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</si>
  <si>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</si>
  <si>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</si>
  <si>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</si>
  <si>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</si>
  <si>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</si>
  <si>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</si>
  <si>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</si>
  <si>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</si>
  <si>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</si>
  <si>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</si>
  <si>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</si>
  <si>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</si>
  <si>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</si>
  <si>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</si>
  <si>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</si>
  <si>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</si>
  <si>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</si>
  <si>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</si>
  <si>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</si>
  <si>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</si>
  <si>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</si>
  <si>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</si>
  <si>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</si>
  <si>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</si>
  <si>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</si>
  <si>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</si>
  <si>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</si>
  <si>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</si>
  <si>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</si>
  <si>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</si>
  <si>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</si>
  <si>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</si>
  <si>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</si>
  <si>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</si>
  <si>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</si>
  <si>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</si>
  <si>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</si>
  <si>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</si>
  <si>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</si>
  <si>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</si>
  <si>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</si>
  <si>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</si>
  <si>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</si>
  <si>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</si>
  <si>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</si>
  <si>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</si>
  <si>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</si>
  <si>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</si>
  <si>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</si>
  <si>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</si>
  <si>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</si>
  <si>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</si>
  <si>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</si>
  <si>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</si>
  <si>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</si>
  <si>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</si>
  <si>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</si>
  <si>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</si>
  <si>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</si>
  <si>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</si>
  <si>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</si>
  <si>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</si>
  <si>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</si>
  <si>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</si>
  <si>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</si>
  <si>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</si>
  <si>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</si>
  <si>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</si>
  <si>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</si>
  <si>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</si>
  <si>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</si>
  <si>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</si>
  <si>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</si>
  <si>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</si>
  <si>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</si>
  <si>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</si>
  <si>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</si>
  <si>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</si>
  <si>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</si>
  <si>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</si>
  <si>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</si>
  <si>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</si>
  <si>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</si>
  <si>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</si>
  <si>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</si>
  <si>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</si>
  <si>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</si>
  <si>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</si>
  <si>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</si>
  <si>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</si>
  <si>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</si>
  <si>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</si>
  <si>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</si>
  <si>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</si>
  <si>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</si>
  <si>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</si>
  <si>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</si>
  <si>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</si>
  <si>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</si>
  <si>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</si>
  <si>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</si>
  <si>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</si>
  <si>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</si>
  <si>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</si>
  <si>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</si>
  <si>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</si>
  <si>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</si>
  <si>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</si>
  <si>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</si>
  <si>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</si>
  <si>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</si>
  <si>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</si>
  <si>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</si>
  <si>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</si>
  <si>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</si>
  <si>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</si>
  <si>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</si>
  <si>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</si>
  <si>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</si>
  <si>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</si>
  <si>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</si>
  <si>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</si>
  <si>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</si>
  <si>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</si>
  <si>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</si>
  <si>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</si>
  <si>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</si>
  <si>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</si>
  <si>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</si>
  <si>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</si>
  <si>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</si>
  <si>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</si>
  <si>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</si>
  <si>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</si>
  <si>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</si>
  <si>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</si>
  <si>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</si>
  <si>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</si>
  <si>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</si>
  <si>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</si>
  <si>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</si>
  <si>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</si>
  <si>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</si>
  <si>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</si>
  <si>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</si>
  <si>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</si>
  <si>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</si>
  <si>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</si>
  <si>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</si>
  <si>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</si>
  <si>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</si>
  <si>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</si>
  <si>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</si>
  <si>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</si>
  <si>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</si>
  <si>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</si>
  <si>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</si>
  <si>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</si>
  <si>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</si>
  <si>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</si>
  <si>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</si>
  <si>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</si>
  <si>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</si>
  <si>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</si>
  <si>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</si>
  <si>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</si>
  <si>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</si>
  <si>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</si>
  <si>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</si>
  <si>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</si>
  <si>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</si>
  <si>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</si>
  <si>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</si>
  <si>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</si>
  <si>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</si>
  <si>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</si>
  <si>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</si>
  <si>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</si>
  <si>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</si>
  <si>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</si>
  <si>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</si>
  <si>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</si>
  <si>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</si>
  <si>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</si>
  <si>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</si>
  <si>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</si>
  <si>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</si>
  <si>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</si>
  <si>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</si>
  <si>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</si>
  <si>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</si>
  <si>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</si>
  <si>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</si>
  <si>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</si>
  <si>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</si>
  <si>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</si>
  <si>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</si>
  <si>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</si>
  <si>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</si>
  <si>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</si>
  <si>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</si>
  <si>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</si>
  <si>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</si>
  <si>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</si>
  <si>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</si>
  <si>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</si>
  <si>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</si>
  <si>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</si>
  <si>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</si>
  <si>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</si>
  <si>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</si>
  <si>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</si>
  <si>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</si>
  <si>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</si>
  <si>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</si>
  <si>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</si>
  <si>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</si>
  <si>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</si>
  <si>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</si>
  <si>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</si>
  <si>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</si>
  <si>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</si>
  <si>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</si>
  <si>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</si>
  <si>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</si>
  <si>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</si>
  <si>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</si>
  <si>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</si>
  <si>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</si>
  <si>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</si>
  <si>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</si>
  <si>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</si>
  <si>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</si>
  <si>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</si>
  <si>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</si>
  <si>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</si>
  <si>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</si>
  <si>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</si>
  <si>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</si>
  <si>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</si>
  <si>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</si>
  <si>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</si>
  <si>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</si>
  <si>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</si>
  <si>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</si>
  <si>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</si>
  <si>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</si>
  <si>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</si>
  <si>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</si>
  <si>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</si>
  <si>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</si>
  <si>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</si>
  <si>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</si>
  <si>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</si>
  <si>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</si>
  <si>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</si>
  <si>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</si>
  <si>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</si>
  <si>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</si>
  <si>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</si>
  <si>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</si>
  <si>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</si>
  <si>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</si>
  <si>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</si>
  <si>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</si>
  <si>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</si>
  <si>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</si>
  <si>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</si>
  <si>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</si>
  <si>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</si>
  <si>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</si>
  <si>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</si>
  <si>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</si>
  <si>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</si>
  <si>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</si>
  <si>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</si>
  <si>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</si>
  <si>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</si>
  <si>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</si>
  <si>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</si>
  <si>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</si>
  <si>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</si>
  <si>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</si>
  <si>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</si>
  <si>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</si>
  <si>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</si>
  <si>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</si>
  <si>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</si>
  <si>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</si>
  <si>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</si>
  <si>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</si>
  <si>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</si>
  <si>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</si>
  <si>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</si>
  <si>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</si>
  <si>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</si>
  <si>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</si>
  <si>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</si>
  <si>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</si>
  <si>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</si>
  <si>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</si>
  <si>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</si>
  <si>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</si>
  <si>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</si>
  <si>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</si>
  <si>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</si>
  <si>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</si>
  <si>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</si>
  <si>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</si>
  <si>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</si>
  <si>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</si>
  <si>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</si>
  <si>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</si>
  <si>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</si>
  <si>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</si>
  <si>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</si>
  <si>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</si>
  <si>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</si>
  <si>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</si>
  <si>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</si>
  <si>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</si>
  <si>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</si>
  <si>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</si>
  <si>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</si>
  <si>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</si>
  <si>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</si>
  <si>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</si>
  <si>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</si>
  <si>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</si>
  <si>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</si>
  <si>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</si>
  <si>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</si>
  <si>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</si>
  <si>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</si>
  <si>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</si>
  <si>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</si>
  <si>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</si>
  <si>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</si>
  <si>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</si>
  <si>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</si>
  <si>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</si>
  <si>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</si>
  <si>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</si>
  <si>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</si>
  <si>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</si>
  <si>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</si>
  <si>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</si>
  <si>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</si>
  <si>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</si>
  <si>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</si>
  <si>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</si>
  <si>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</si>
  <si>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</si>
  <si>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</si>
  <si>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</si>
  <si>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</si>
  <si>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</si>
  <si>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</si>
  <si>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</si>
  <si>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</si>
  <si>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</si>
  <si>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</si>
  <si>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</si>
  <si>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</si>
  <si>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</si>
  <si>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</si>
  <si>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</si>
  <si>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</si>
  <si>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</si>
  <si>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</si>
  <si>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</si>
  <si>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</si>
  <si>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</si>
  <si>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</si>
  <si>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</si>
  <si>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</si>
  <si>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</si>
  <si>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</si>
  <si>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</si>
  <si>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</si>
  <si>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</si>
  <si>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</si>
  <si>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</si>
  <si>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</si>
  <si>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</si>
  <si>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</si>
  <si>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</si>
  <si>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</si>
  <si>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</si>
  <si>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</si>
  <si>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</si>
  <si>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</si>
  <si>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</si>
  <si>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</si>
  <si>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</si>
  <si>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</si>
  <si>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</si>
  <si>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</si>
  <si>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</si>
  <si>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</si>
  <si>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</si>
  <si>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</si>
  <si>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</si>
  <si>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</si>
  <si>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</si>
  <si>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</si>
  <si>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</si>
  <si>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</si>
  <si>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</si>
  <si>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</si>
  <si>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</si>
  <si>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</si>
  <si>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</si>
  <si>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</si>
  <si>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</si>
  <si>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</si>
  <si>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</si>
  <si>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</si>
  <si>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</si>
  <si>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</si>
  <si>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</si>
  <si>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</si>
  <si>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</si>
  <si>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</si>
  <si>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</si>
  <si>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</si>
  <si>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</si>
  <si>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</si>
  <si>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</si>
  <si>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</si>
  <si>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</si>
  <si>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</si>
  <si>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</si>
  <si>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</si>
  <si>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</si>
  <si>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</si>
  <si>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</si>
  <si>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</si>
  <si>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</si>
  <si>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</si>
  <si>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</si>
  <si>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</si>
  <si>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</si>
  <si>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</si>
  <si>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</si>
  <si>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</si>
  <si>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</si>
  <si>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</si>
  <si>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</si>
  <si>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</si>
  <si>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</si>
  <si>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</si>
  <si>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</si>
  <si>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</si>
  <si>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</si>
  <si>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</si>
  <si>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</si>
  <si>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</si>
  <si>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</si>
  <si>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</si>
  <si>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</si>
  <si>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</si>
  <si>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</si>
  <si>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</si>
  <si>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</si>
  <si>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</si>
  <si>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</si>
  <si>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</si>
  <si>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</si>
  <si>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</si>
  <si>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</si>
  <si>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</si>
  <si>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</si>
  <si>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</si>
  <si>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</si>
  <si>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</si>
  <si>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</si>
  <si>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</si>
  <si>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</si>
  <si>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</si>
  <si>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</si>
  <si>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</si>
  <si>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</si>
  <si>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</si>
  <si>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</si>
  <si>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</si>
  <si>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</si>
  <si>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</si>
  <si>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</si>
  <si>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</si>
  <si>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</si>
  <si>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</si>
  <si>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</si>
  <si>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</si>
  <si>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</si>
  <si>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</si>
  <si>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</si>
  <si>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</si>
  <si>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</si>
  <si>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</si>
  <si>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</si>
  <si>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</si>
  <si>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</si>
  <si>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</si>
  <si>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</si>
  <si>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</si>
  <si>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</si>
  <si>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</si>
  <si>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</si>
  <si>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</si>
  <si>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</si>
  <si>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</si>
  <si>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</si>
  <si>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</si>
  <si>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</si>
  <si>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</si>
  <si>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</si>
  <si>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</si>
  <si>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</si>
  <si>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</si>
  <si>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</si>
  <si>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</si>
  <si>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</si>
  <si>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</si>
  <si>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</si>
  <si>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</si>
  <si>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</si>
  <si>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</si>
  <si>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</si>
  <si>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</si>
  <si>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</si>
  <si>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</si>
  <si>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</si>
  <si>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</si>
  <si>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</si>
  <si>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</si>
  <si>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</si>
  <si>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</si>
  <si>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</si>
  <si>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</si>
  <si>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</si>
  <si>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</si>
  <si>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</si>
  <si>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</si>
  <si>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</si>
  <si>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</si>
  <si>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</si>
  <si>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</si>
  <si>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</si>
  <si>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</si>
  <si>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</si>
  <si>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</si>
  <si>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</si>
  <si>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</si>
  <si>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</si>
  <si>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</si>
  <si>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</si>
  <si>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</si>
  <si>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</si>
  <si>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</si>
  <si>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</si>
  <si>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</si>
  <si>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</si>
  <si>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</si>
  <si>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</si>
  <si>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</si>
  <si>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</si>
  <si>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</si>
  <si>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</si>
  <si>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</si>
  <si>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</si>
  <si>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</si>
  <si>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</si>
  <si>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</si>
  <si>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</si>
  <si>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</si>
  <si>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</si>
  <si>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</si>
  <si>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</si>
  <si>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</si>
  <si>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</si>
  <si>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</si>
  <si>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</si>
  <si>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</si>
  <si>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</si>
  <si>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</si>
  <si>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</si>
  <si>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</si>
  <si>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</si>
  <si>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</si>
  <si>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</si>
  <si>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</si>
  <si>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</si>
  <si>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</si>
  <si>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</si>
  <si>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</si>
  <si>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</si>
  <si>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</si>
  <si>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</si>
  <si>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</si>
  <si>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</si>
  <si>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</si>
  <si>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</si>
  <si>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</si>
  <si>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</si>
  <si>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</si>
  <si>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</si>
  <si>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</si>
  <si>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</si>
  <si>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</si>
  <si>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</si>
  <si>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</si>
  <si>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</si>
  <si>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</si>
  <si>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</si>
  <si>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</si>
  <si>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</si>
  <si>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</si>
  <si>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</si>
  <si>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</si>
  <si>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</si>
  <si>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</si>
  <si>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</si>
  <si>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</si>
  <si>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</si>
  <si>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</si>
  <si>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</si>
  <si>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</si>
  <si>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</si>
  <si>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</si>
  <si>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</si>
  <si>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</si>
  <si>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</si>
  <si>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</si>
  <si>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</si>
  <si>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</si>
  <si>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</si>
  <si>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</si>
  <si>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</si>
  <si>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</si>
  <si>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</si>
  <si>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</si>
  <si>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</si>
  <si>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</si>
  <si>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</si>
  <si>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</si>
  <si>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</si>
  <si>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</si>
  <si>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</si>
  <si>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</si>
  <si>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</si>
  <si>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</si>
  <si>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</si>
  <si>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</si>
  <si>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</si>
  <si>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</si>
  <si>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</si>
  <si>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</si>
  <si>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</si>
  <si>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</si>
  <si>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</si>
  <si>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</si>
  <si>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</si>
  <si>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</si>
  <si>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</si>
  <si>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</si>
  <si>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</si>
  <si>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</si>
  <si>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</si>
  <si>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</si>
  <si>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</si>
  <si>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</si>
  <si>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</si>
  <si>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</si>
  <si>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</si>
  <si>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</si>
  <si>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</si>
  <si>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</si>
  <si>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</si>
  <si>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</si>
  <si>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</si>
  <si>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</si>
  <si>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</si>
  <si>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</si>
  <si>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</si>
  <si>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</si>
  <si>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</si>
  <si>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</si>
  <si>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</si>
  <si>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</si>
  <si>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</si>
  <si>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</si>
  <si>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</si>
  <si>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</si>
  <si>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</si>
  <si>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</si>
  <si>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</si>
  <si>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</si>
  <si>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</si>
  <si>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</si>
  <si>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</si>
  <si>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</si>
  <si>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</si>
  <si>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</si>
  <si>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</si>
  <si>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</si>
  <si>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</si>
  <si>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</si>
  <si>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</si>
  <si>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</si>
  <si>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</si>
  <si>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</si>
  <si>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</si>
  <si>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</si>
  <si>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</si>
  <si>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</si>
  <si>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</si>
  <si>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</si>
  <si>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</si>
  <si>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</si>
  <si>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</si>
  <si>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</si>
  <si>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</si>
  <si>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</si>
  <si>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</si>
  <si>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</si>
  <si>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</si>
  <si>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</si>
  <si>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</si>
  <si>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</si>
  <si>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</si>
  <si>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</si>
  <si>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</si>
  <si>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</si>
  <si>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</si>
  <si>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</si>
  <si>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</si>
  <si>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</si>
  <si>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</si>
  <si>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</si>
  <si>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</si>
  <si>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</si>
  <si>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</si>
  <si>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</si>
  <si>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</si>
  <si>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</si>
  <si>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</si>
  <si>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</si>
  <si>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</si>
  <si>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</si>
  <si>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</si>
  <si>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</si>
  <si>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</si>
  <si>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</si>
  <si>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</si>
  <si>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</si>
  <si>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</si>
  <si>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</si>
  <si>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</si>
  <si>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</si>
  <si>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</si>
  <si>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</si>
  <si>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</si>
  <si>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</si>
  <si>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</si>
  <si>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</si>
  <si>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</si>
  <si>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</si>
  <si>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</si>
  <si>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</si>
  <si>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</si>
  <si>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</si>
  <si>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</si>
  <si>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</si>
  <si>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</si>
  <si>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</si>
  <si>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</si>
  <si>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</si>
  <si>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</si>
  <si>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</si>
  <si>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</si>
  <si>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</si>
  <si>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</si>
  <si>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</si>
  <si>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</si>
  <si>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</si>
  <si>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</si>
  <si>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</si>
  <si>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</si>
  <si>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</si>
  <si>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</si>
  <si>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</si>
  <si>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</si>
  <si>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</si>
  <si>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</si>
  <si>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</si>
  <si>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</si>
  <si>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</si>
  <si>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</si>
  <si>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</si>
  <si>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</si>
  <si>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</si>
  <si>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</si>
  <si>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</si>
  <si>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</si>
  <si>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</si>
  <si>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</si>
  <si>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</si>
  <si>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</si>
  <si>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</si>
  <si>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</si>
  <si>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</si>
  <si>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</si>
  <si>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</si>
  <si>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</si>
  <si>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</si>
  <si>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</si>
  <si>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</si>
  <si>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</si>
  <si>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</si>
  <si>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</si>
  <si>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</si>
  <si>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</si>
  <si>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</si>
  <si>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</si>
  <si>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</si>
  <si>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</si>
  <si>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</si>
  <si>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</si>
  <si>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</si>
  <si>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</si>
  <si>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</si>
  <si>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</si>
  <si>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</si>
  <si>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</si>
  <si>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</si>
  <si>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</si>
  <si>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</si>
  <si>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</si>
  <si>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</si>
  <si>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</si>
  <si>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</si>
  <si>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</si>
  <si>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</si>
  <si>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</si>
  <si>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</si>
  <si>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</si>
  <si>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</si>
  <si>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</si>
  <si>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</si>
  <si>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</si>
  <si>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</si>
  <si>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</si>
  <si>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</si>
  <si>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</si>
  <si>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</si>
  <si>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</si>
  <si>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</si>
  <si>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</si>
  <si>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</si>
  <si>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</si>
  <si>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</si>
  <si>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</si>
  <si>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</si>
  <si>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</si>
  <si>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</si>
  <si>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</si>
  <si>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</si>
  <si>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</si>
  <si>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</si>
  <si>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</si>
  <si>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</si>
  <si>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</si>
  <si>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</si>
  <si>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</si>
  <si>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</si>
  <si>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</si>
  <si>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</si>
  <si>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</si>
  <si>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</si>
  <si>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</si>
  <si>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</si>
  <si>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</si>
  <si>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</si>
  <si>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</si>
  <si>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</si>
  <si>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</si>
  <si>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</si>
  <si>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</si>
  <si>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</si>
  <si>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</si>
  <si>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</si>
  <si>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</si>
  <si>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</si>
  <si>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</si>
  <si>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</si>
  <si>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</si>
  <si>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</si>
  <si>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</si>
  <si>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</si>
  <si>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</si>
  <si>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</si>
  <si>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</si>
  <si>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</si>
  <si>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</si>
  <si>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</si>
  <si>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</si>
  <si>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</si>
  <si>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</si>
  <si>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</si>
  <si>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</si>
  <si>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</si>
  <si>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</si>
  <si>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</si>
  <si>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</si>
  <si>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</si>
  <si>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</si>
  <si>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</si>
  <si>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</si>
  <si>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</si>
  <si>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</si>
  <si>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</si>
  <si>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</si>
  <si>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</si>
  <si>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</si>
  <si>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</si>
  <si>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</si>
  <si>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</si>
  <si>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</si>
  <si>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</si>
  <si>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</si>
  <si>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</si>
  <si>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</si>
  <si>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</si>
  <si>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</si>
  <si>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</si>
  <si>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</si>
  <si>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</si>
  <si>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</si>
  <si>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</si>
  <si>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</si>
  <si>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</si>
  <si>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</si>
  <si>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</si>
  <si>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</si>
  <si>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</si>
  <si>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</si>
  <si>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</si>
  <si>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</si>
  <si>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</si>
  <si>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</si>
  <si>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</si>
  <si>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</si>
  <si>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</si>
  <si>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</si>
  <si>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</si>
  <si>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</si>
  <si>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</si>
  <si>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</si>
  <si>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</si>
  <si>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</si>
  <si>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</si>
  <si>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</si>
  <si>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</si>
  <si>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</si>
  <si>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</si>
  <si>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</si>
  <si>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</si>
  <si>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</si>
  <si>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</si>
  <si>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</si>
  <si>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</si>
  <si>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</si>
  <si>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</si>
  <si>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</si>
  <si>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</si>
  <si>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</si>
  <si>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</si>
  <si>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</si>
  <si>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</si>
  <si>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</si>
  <si>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</si>
  <si>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</si>
  <si>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</si>
  <si>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</si>
  <si>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</si>
  <si>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</si>
  <si>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</si>
  <si>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</si>
  <si>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</si>
  <si>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</si>
  <si>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</si>
  <si>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</si>
  <si>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</si>
  <si>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</si>
  <si>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</si>
  <si>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</si>
  <si>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</si>
  <si>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</si>
  <si>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</si>
  <si>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</si>
  <si>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</si>
  <si>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</si>
  <si>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</si>
  <si>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</si>
  <si>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</si>
  <si>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</si>
  <si>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</si>
  <si>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</si>
  <si>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</si>
  <si>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</si>
  <si>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</si>
  <si>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</si>
  <si>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</si>
  <si>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</si>
  <si>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</si>
  <si>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</si>
  <si>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</si>
  <si>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</si>
  <si>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</si>
  <si>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</si>
  <si>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</si>
  <si>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</si>
  <si>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</si>
  <si>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</si>
  <si>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</si>
  <si>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</si>
  <si>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</si>
  <si>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</si>
  <si>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</si>
  <si>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</si>
  <si>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</si>
  <si>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</si>
  <si>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</si>
  <si>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</si>
  <si>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</si>
  <si>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</si>
  <si>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</si>
  <si>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</si>
  <si>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</si>
  <si>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</si>
  <si>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</si>
  <si>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</si>
  <si>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</si>
  <si>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</si>
  <si>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</si>
  <si>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</si>
  <si>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</si>
  <si>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</si>
  <si>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</si>
  <si>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</si>
  <si>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</si>
  <si>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</si>
  <si>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</si>
  <si>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</si>
  <si>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</si>
  <si>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</si>
  <si>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</si>
  <si>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</si>
  <si>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</si>
  <si>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</si>
  <si>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</si>
  <si>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</si>
  <si>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</si>
  <si>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</si>
  <si>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</si>
  <si>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</si>
  <si>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</si>
  <si>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</si>
  <si>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</si>
  <si>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</si>
  <si>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</si>
  <si>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</si>
  <si>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</si>
  <si>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</si>
  <si>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</si>
  <si>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</si>
  <si>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</si>
  <si>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</si>
  <si>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</si>
  <si>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</si>
  <si>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</si>
  <si>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</si>
  <si>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</si>
  <si>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</si>
  <si>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</si>
  <si>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</si>
  <si>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</si>
  <si>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</si>
  <si>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</si>
  <si>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</si>
  <si>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</si>
  <si>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</si>
  <si>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</si>
  <si>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</si>
  <si>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</si>
  <si>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</si>
  <si>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</si>
  <si>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</si>
  <si>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</si>
  <si>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</si>
  <si>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</si>
  <si>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</si>
  <si>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</si>
  <si>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</si>
  <si>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</si>
  <si>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</si>
  <si>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</si>
  <si>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</si>
  <si>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</si>
  <si>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</si>
  <si>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</si>
  <si>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</si>
  <si>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</si>
  <si>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</si>
  <si>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</si>
  <si>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</si>
  <si>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</si>
  <si>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</si>
  <si>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</si>
  <si>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</si>
  <si>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</si>
  <si>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</si>
  <si>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</si>
  <si>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</si>
  <si>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</si>
  <si>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</si>
  <si>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</si>
  <si>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</si>
  <si>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</si>
  <si>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</si>
  <si>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</si>
  <si>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</si>
  <si>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</si>
  <si>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</si>
  <si>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</si>
  <si>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</si>
  <si>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</si>
  <si>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</si>
  <si>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</si>
  <si>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</si>
  <si>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</si>
  <si>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</si>
  <si>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</si>
  <si>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</si>
  <si>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</si>
  <si>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</si>
  <si>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</si>
  <si>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</si>
  <si>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</si>
  <si>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</si>
  <si>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</si>
  <si>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</si>
  <si>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</si>
  <si>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</si>
  <si>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</si>
  <si>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</si>
  <si>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</si>
  <si>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</si>
  <si>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</si>
  <si>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</si>
  <si>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</si>
  <si>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</si>
  <si>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</si>
  <si>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</si>
  <si>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</si>
  <si>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</si>
  <si>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</si>
  <si>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</si>
  <si>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</si>
  <si>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</si>
  <si>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</si>
  <si>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</si>
  <si>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</si>
  <si>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</si>
  <si>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</si>
  <si>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</si>
  <si>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</si>
  <si>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</si>
  <si>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</si>
  <si>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</si>
  <si>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</si>
  <si>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</si>
  <si>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</si>
  <si>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</si>
  <si>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</si>
  <si>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</si>
  <si>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</si>
  <si>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</si>
  <si>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</si>
  <si>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</si>
  <si>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</si>
  <si>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</si>
  <si>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</si>
  <si>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</si>
  <si>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</si>
  <si>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</si>
  <si>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</si>
  <si>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</si>
  <si>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</si>
  <si>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</si>
  <si>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</si>
  <si>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</si>
  <si>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</si>
  <si>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</si>
  <si>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</si>
  <si>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</si>
  <si>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</si>
  <si>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</si>
  <si>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</si>
  <si>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</si>
  <si>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</si>
  <si>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</si>
  <si>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</si>
  <si>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</si>
  <si>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</si>
  <si>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</si>
  <si>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</si>
  <si>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</si>
  <si>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</si>
  <si>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</si>
  <si>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</si>
  <si>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</si>
  <si>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</si>
  <si>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</si>
  <si>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</si>
  <si>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</si>
  <si>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</si>
  <si>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</si>
  <si>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</si>
  <si>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</si>
  <si>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</si>
  <si>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</si>
  <si>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</si>
  <si>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</si>
  <si>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</si>
  <si>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</si>
  <si>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</si>
  <si>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</si>
  <si>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</si>
  <si>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</si>
  <si>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</si>
  <si>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</si>
  <si>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</si>
  <si>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</si>
  <si>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</si>
  <si>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</si>
  <si>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</si>
  <si>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</si>
  <si>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</si>
  <si>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</si>
  <si>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</si>
  <si>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</si>
  <si>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</si>
  <si>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</si>
  <si>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</si>
  <si>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</si>
  <si>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</si>
  <si>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</si>
  <si>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</si>
  <si>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</si>
  <si>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</si>
  <si>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</si>
  <si>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</si>
  <si>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</si>
  <si>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</si>
  <si>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</si>
  <si>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</si>
  <si>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</si>
  <si>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</si>
  <si>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</si>
  <si>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</si>
  <si>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</si>
  <si>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</si>
  <si>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</si>
  <si>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</si>
  <si>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</si>
  <si>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</si>
  <si>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</si>
  <si>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</si>
  <si>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</si>
  <si>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</si>
  <si>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</si>
  <si>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</si>
  <si>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</si>
  <si>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</si>
  <si>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</si>
  <si>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</si>
  <si>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</si>
  <si>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</si>
  <si>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</si>
  <si>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</si>
  <si>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</si>
  <si>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</si>
  <si>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</si>
  <si>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</si>
  <si>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</si>
  <si>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</si>
  <si>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</si>
  <si>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</si>
  <si>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</si>
  <si>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</si>
  <si>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</si>
  <si>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</si>
  <si>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</si>
  <si>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</si>
  <si>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</si>
  <si>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</si>
  <si>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</si>
  <si>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</si>
  <si>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</si>
  <si>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</si>
  <si>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</si>
  <si>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</si>
  <si>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</si>
  <si>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</si>
  <si>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</si>
  <si>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</si>
  <si>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</si>
  <si>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</si>
  <si>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</si>
  <si>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</si>
  <si>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</si>
  <si>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</si>
  <si>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</si>
  <si>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</si>
  <si>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</si>
  <si>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</si>
  <si>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</si>
  <si>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</si>
  <si>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</si>
  <si>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</si>
  <si>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</si>
  <si>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</si>
  <si>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</si>
  <si>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</si>
  <si>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</si>
  <si>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</si>
  <si>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</si>
  <si>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</si>
  <si>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</si>
  <si>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</si>
  <si>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</si>
  <si>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</si>
  <si>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</si>
  <si>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</si>
  <si>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</si>
  <si>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</si>
  <si>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</si>
  <si>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</si>
  <si>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</si>
  <si>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</si>
  <si>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</si>
  <si>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</si>
  <si>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</si>
  <si>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</si>
  <si>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</si>
  <si>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</si>
  <si>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</si>
  <si>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</si>
  <si>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</si>
  <si>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</si>
  <si>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</si>
  <si>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</si>
  <si>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</si>
  <si>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</si>
  <si>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</si>
  <si>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</si>
  <si>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</si>
  <si>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</si>
  <si>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</si>
  <si>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</si>
  <si>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</si>
  <si>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</si>
  <si>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</si>
  <si>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</si>
  <si>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</si>
  <si>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</si>
  <si>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</si>
  <si>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</si>
  <si>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</si>
  <si>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</si>
  <si>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</si>
  <si>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</si>
  <si>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</si>
  <si>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</si>
  <si>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</si>
  <si>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</si>
  <si>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</si>
  <si>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</si>
  <si>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</si>
  <si>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</si>
  <si>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</si>
  <si>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</si>
  <si>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</si>
  <si>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</si>
  <si>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</si>
  <si>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</si>
  <si>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</si>
  <si>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</si>
  <si>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</si>
  <si>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</si>
  <si>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</si>
  <si>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</si>
  <si>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</si>
  <si>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</si>
  <si>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</si>
  <si>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</si>
  <si>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</si>
  <si>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</si>
  <si>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</si>
  <si>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</si>
  <si>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</si>
  <si>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</si>
  <si>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</si>
  <si>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</si>
  <si>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</si>
  <si>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</si>
  <si>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</si>
  <si>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</si>
  <si>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</si>
  <si>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</si>
  <si>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</si>
  <si>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</si>
  <si>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</si>
  <si>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</si>
  <si>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</si>
  <si>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</si>
  <si>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</si>
  <si>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</si>
  <si>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</si>
  <si>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</si>
  <si>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</si>
  <si>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</si>
  <si>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</si>
  <si>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</si>
  <si>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</si>
  <si>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</si>
  <si>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</si>
  <si>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</si>
  <si>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</si>
  <si>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</si>
  <si>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</si>
  <si>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</si>
  <si>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</si>
  <si>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</si>
  <si>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</si>
  <si>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</si>
  <si>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</si>
  <si>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</si>
  <si>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</si>
  <si>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</si>
  <si>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</si>
  <si>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</si>
  <si>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</si>
  <si>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</si>
  <si>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</si>
  <si>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</si>
  <si>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</si>
  <si>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</si>
  <si>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</si>
  <si>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</si>
  <si>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</si>
  <si>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</si>
  <si>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</si>
  <si>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</si>
  <si>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</si>
  <si>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</si>
  <si>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</si>
  <si>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</si>
  <si>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</si>
  <si>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</si>
  <si>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</si>
  <si>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</si>
  <si>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</si>
  <si>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</si>
  <si>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</si>
  <si>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</si>
  <si>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</si>
  <si>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</si>
  <si>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</si>
  <si>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</si>
  <si>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</si>
  <si>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</si>
  <si>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</si>
  <si>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</si>
  <si>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</si>
  <si>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</si>
  <si>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</si>
  <si>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</si>
  <si>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</si>
  <si>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</si>
  <si>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</si>
  <si>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</si>
  <si>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</si>
  <si>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</si>
  <si>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</si>
  <si>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</si>
  <si>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</si>
  <si>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</si>
  <si>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</si>
  <si>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</si>
  <si>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</si>
  <si>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</si>
  <si>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</si>
  <si>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</si>
  <si>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</si>
  <si>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</si>
  <si>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</si>
  <si>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</si>
  <si>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</si>
  <si>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</si>
  <si>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</si>
  <si>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</si>
  <si>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</si>
  <si>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</si>
  <si>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</si>
  <si>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</si>
  <si>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</si>
  <si>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</si>
  <si>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</si>
  <si>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</si>
  <si>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</si>
  <si>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</si>
  <si>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</si>
  <si>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</si>
  <si>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</si>
  <si>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</si>
  <si>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</si>
  <si>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</si>
  <si>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</si>
  <si>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</si>
  <si>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</si>
  <si>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</si>
  <si>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</si>
  <si>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</si>
  <si>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</si>
  <si>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</si>
  <si>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</si>
  <si>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</si>
  <si>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</si>
  <si>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</si>
  <si>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</si>
  <si>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</si>
  <si>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</si>
  <si>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</si>
  <si>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</si>
  <si>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</si>
  <si>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</si>
  <si>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</si>
  <si>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</si>
  <si>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</si>
  <si>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</si>
  <si>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</si>
  <si>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</si>
  <si>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</si>
  <si>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</si>
  <si>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</si>
  <si>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</si>
  <si>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</si>
  <si>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</si>
  <si>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</si>
  <si>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</si>
  <si>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</si>
  <si>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</si>
  <si>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</si>
  <si>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</si>
  <si>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</si>
  <si>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</si>
  <si>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</si>
  <si>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</si>
  <si>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</si>
  <si>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</si>
  <si>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</si>
  <si>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</si>
  <si>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</si>
  <si>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</si>
  <si>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</si>
  <si>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</si>
  <si>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</si>
  <si>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</si>
  <si>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</si>
  <si>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</si>
  <si>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</si>
  <si>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</si>
  <si>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</si>
  <si>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</si>
  <si>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</si>
  <si>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</si>
  <si>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</si>
  <si>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</si>
  <si>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</si>
  <si>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</si>
  <si>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</si>
  <si>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</si>
  <si>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</si>
  <si>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</si>
  <si>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</si>
  <si>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</si>
  <si>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</si>
  <si>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</si>
  <si>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</si>
  <si>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</si>
  <si>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</si>
  <si>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</si>
  <si>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</si>
  <si>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</si>
  <si>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</si>
  <si>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</si>
  <si>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</si>
  <si>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</si>
  <si>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</si>
  <si>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</si>
  <si>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</si>
  <si>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</si>
  <si>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</si>
  <si>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</si>
  <si>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</si>
  <si>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</si>
  <si>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</si>
  <si>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</si>
  <si>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</si>
  <si>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</si>
  <si>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</si>
  <si>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</si>
  <si>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</si>
  <si>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</si>
  <si>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</si>
  <si>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</si>
  <si>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</si>
  <si>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</si>
  <si>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</si>
  <si>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</si>
  <si>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</si>
  <si>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</si>
  <si>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</si>
  <si>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</si>
  <si>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</si>
  <si>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</si>
  <si>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</si>
  <si>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</si>
  <si>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</si>
  <si>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</si>
  <si>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</si>
  <si>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</si>
  <si>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</si>
  <si>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</si>
  <si>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</si>
  <si>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</si>
  <si>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</si>
  <si>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</si>
  <si>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</si>
  <si>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</si>
  <si>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</si>
  <si>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</si>
  <si>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</si>
  <si>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</si>
  <si>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</si>
  <si>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</si>
  <si>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</si>
  <si>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</si>
  <si>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</si>
  <si>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</si>
  <si>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</si>
  <si>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</si>
  <si>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</si>
  <si>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</si>
  <si>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</si>
  <si>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</si>
  <si>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</si>
  <si>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</si>
  <si>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</si>
  <si>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</si>
  <si>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</si>
  <si>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</si>
  <si>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</si>
  <si>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</si>
  <si>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</si>
  <si>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</si>
  <si>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</si>
  <si>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</si>
  <si>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</si>
  <si>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</si>
  <si>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</si>
  <si>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</si>
  <si>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</si>
  <si>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</si>
  <si>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</si>
  <si>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</si>
  <si>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</si>
  <si>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</si>
  <si>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</si>
  <si>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</si>
  <si>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</si>
  <si>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</si>
  <si>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</si>
  <si>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</si>
  <si>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</si>
  <si>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</si>
  <si>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</si>
  <si>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</si>
  <si>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</si>
  <si>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</si>
  <si>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</si>
  <si>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</si>
  <si>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</si>
  <si>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</si>
  <si>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</si>
  <si>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</si>
  <si>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</si>
  <si>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</si>
  <si>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</si>
  <si>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</si>
  <si>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</si>
  <si>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</si>
  <si>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</si>
  <si>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</si>
  <si>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</si>
  <si>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</si>
  <si>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</si>
  <si>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</si>
  <si>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</si>
  <si>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</si>
  <si>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</si>
  <si>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</si>
  <si>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</si>
  <si>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</si>
  <si>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</si>
  <si>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</si>
  <si>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</si>
  <si>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</si>
  <si>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</si>
  <si>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</si>
  <si>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</si>
  <si>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</si>
  <si>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</si>
  <si>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</si>
  <si>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</si>
  <si>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</si>
  <si>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</si>
  <si>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</si>
  <si>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</si>
  <si>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</si>
  <si>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</si>
  <si>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</si>
  <si>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</si>
  <si>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</si>
  <si>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</si>
  <si>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</si>
  <si>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</si>
  <si>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</si>
  <si>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</si>
  <si>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</si>
  <si>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</si>
  <si>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</si>
  <si>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</si>
  <si>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</si>
  <si>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</si>
  <si>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</si>
  <si>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</si>
  <si>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</si>
  <si>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</si>
  <si>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</si>
  <si>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</si>
  <si>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</si>
  <si>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</si>
  <si>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</si>
  <si>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</si>
  <si>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</si>
  <si>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</si>
  <si>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</si>
  <si>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</si>
  <si>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</si>
  <si>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</si>
  <si>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</si>
  <si>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</si>
  <si>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</si>
  <si>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</si>
  <si>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</si>
  <si>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</si>
  <si>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</si>
  <si>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</si>
  <si>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</si>
  <si>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</si>
  <si>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</si>
  <si>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</si>
  <si>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</si>
  <si>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</si>
  <si>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</si>
  <si>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</si>
  <si>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</si>
  <si>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</si>
  <si>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</si>
  <si>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</si>
  <si>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</si>
  <si>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</si>
  <si>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</si>
  <si>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</si>
  <si>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</si>
  <si>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</si>
  <si>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</si>
  <si>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</si>
  <si>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</si>
  <si>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</si>
  <si>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</si>
  <si>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</si>
  <si>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</si>
  <si>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</si>
  <si>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</si>
  <si>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</si>
  <si>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</si>
  <si>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</si>
  <si>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</si>
  <si>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</si>
  <si>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</si>
  <si>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</si>
  <si>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</si>
  <si>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</si>
  <si>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</si>
  <si>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</si>
  <si>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</si>
  <si>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</si>
  <si>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</si>
  <si>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</si>
  <si>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</si>
  <si>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</si>
  <si>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</si>
  <si>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</si>
  <si>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</si>
  <si>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</si>
  <si>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</si>
  <si>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</si>
  <si>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</si>
  <si>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</si>
  <si>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</si>
  <si>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</si>
  <si>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</si>
  <si>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</si>
  <si>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</si>
  <si>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</si>
  <si>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</si>
  <si>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</si>
  <si>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</si>
  <si>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</si>
  <si>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</si>
  <si>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</si>
  <si>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</si>
  <si>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</si>
  <si>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</si>
  <si>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</si>
  <si>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</si>
  <si>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</si>
  <si>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</si>
  <si>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</si>
  <si>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</si>
  <si>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</si>
  <si>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</si>
  <si>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</si>
  <si>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</si>
  <si>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</si>
  <si>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</si>
  <si>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</si>
  <si>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</si>
  <si>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</si>
  <si>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</si>
  <si>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</si>
  <si>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</si>
  <si>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</si>
  <si>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</si>
  <si>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</si>
  <si>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</si>
  <si>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</si>
  <si>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</si>
  <si>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</si>
  <si>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</si>
  <si>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</si>
  <si>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</si>
  <si>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</si>
  <si>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</si>
  <si>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</si>
  <si>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</si>
  <si>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</si>
  <si>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</si>
  <si>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</si>
  <si>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</si>
  <si>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</si>
  <si>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</si>
  <si>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</si>
  <si>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</si>
  <si>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</si>
  <si>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</si>
  <si>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</si>
  <si>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</si>
  <si>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</si>
  <si>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</si>
  <si>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</si>
  <si>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</si>
  <si>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</si>
  <si>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</si>
  <si>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</si>
  <si>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</si>
  <si>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</si>
  <si>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</si>
  <si>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</si>
  <si>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</si>
  <si>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</si>
  <si>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</si>
  <si>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</si>
  <si>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</si>
  <si>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</si>
  <si>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</si>
  <si>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</si>
  <si>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</si>
  <si>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</si>
  <si>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</si>
  <si>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</si>
  <si>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</si>
  <si>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</si>
  <si>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</si>
  <si>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</si>
  <si>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</si>
  <si>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</si>
  <si>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</si>
  <si>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</si>
  <si>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</si>
  <si>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</si>
  <si>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</si>
  <si>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</si>
  <si>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</si>
  <si>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</si>
  <si>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</si>
  <si>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</si>
  <si>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</si>
  <si>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</si>
  <si>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</si>
  <si>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</si>
  <si>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</si>
  <si>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</si>
  <si>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</si>
  <si>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</si>
  <si>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</si>
  <si>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</si>
  <si>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</si>
  <si>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</si>
  <si>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</si>
  <si>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</si>
  <si>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</si>
  <si>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</si>
  <si>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</si>
  <si>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</si>
  <si>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</si>
  <si>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</si>
  <si>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</si>
  <si>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</si>
  <si>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</si>
  <si>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</si>
  <si>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</si>
  <si>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</si>
  <si>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</si>
  <si>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</si>
  <si>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</si>
  <si>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</si>
  <si>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</si>
  <si>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</si>
  <si>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</si>
  <si>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</si>
  <si>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</si>
  <si>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</si>
  <si>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</si>
  <si>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</si>
  <si>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</si>
  <si>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</si>
  <si>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</si>
  <si>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</si>
  <si>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</si>
  <si>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</si>
  <si>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</si>
  <si>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</si>
  <si>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</si>
  <si>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</si>
  <si>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</si>
  <si>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</si>
  <si>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</si>
  <si>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</si>
  <si>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</si>
  <si>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</si>
  <si>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</si>
  <si>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</si>
  <si>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</si>
  <si>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</si>
  <si>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</si>
  <si>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</si>
  <si>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</si>
  <si>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</si>
  <si>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</si>
  <si>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</si>
  <si>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</si>
  <si>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</si>
  <si>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</si>
  <si>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</si>
  <si>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</si>
  <si>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</si>
  <si>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</si>
  <si>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</si>
  <si>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</si>
  <si>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</si>
  <si>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</si>
  <si>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</si>
  <si>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</si>
  <si>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</si>
  <si>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</si>
  <si>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</si>
  <si>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</si>
  <si>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</si>
  <si>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</si>
  <si>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</si>
  <si>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</si>
  <si>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</si>
  <si>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</si>
  <si>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</si>
  <si>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</si>
  <si>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</si>
  <si>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</si>
  <si>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</si>
  <si>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</si>
  <si>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</si>
  <si>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</si>
  <si>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</si>
  <si>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</si>
  <si>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</si>
  <si>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</si>
  <si>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</si>
  <si>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</si>
  <si>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</si>
  <si>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</si>
  <si>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</si>
  <si>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</si>
  <si>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</si>
  <si>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</si>
  <si>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</si>
  <si>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</si>
  <si>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</si>
  <si>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</si>
  <si>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</si>
  <si>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</si>
  <si>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</si>
  <si>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</si>
  <si>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</si>
  <si>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</si>
  <si>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</si>
  <si>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</si>
  <si>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</si>
  <si>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</si>
  <si>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</si>
  <si>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</si>
  <si>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</si>
  <si>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</si>
  <si>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</si>
  <si>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</si>
  <si>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</si>
  <si>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</si>
  <si>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</si>
  <si>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</si>
  <si>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</si>
  <si>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</si>
  <si>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</si>
  <si>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</si>
  <si>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</si>
  <si>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</si>
  <si>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</si>
  <si>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</si>
  <si>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</si>
  <si>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</si>
  <si>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</si>
  <si>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</si>
  <si>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</si>
  <si>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</si>
  <si>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</si>
  <si>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</si>
  <si>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</si>
  <si>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</si>
  <si>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</si>
  <si>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</si>
  <si>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</si>
  <si>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</si>
  <si>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</si>
  <si>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</si>
  <si>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</si>
  <si>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</si>
  <si>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</si>
  <si>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</si>
  <si>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</si>
  <si>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</si>
  <si>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</si>
  <si>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</si>
  <si>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</si>
  <si>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</si>
  <si>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</si>
  <si>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</si>
  <si>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</si>
  <si>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</si>
  <si>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</si>
  <si>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</si>
  <si>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</si>
  <si>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</si>
  <si>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</si>
  <si>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</si>
  <si>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</si>
  <si>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</si>
  <si>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</si>
  <si>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</si>
  <si>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</si>
  <si>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</si>
  <si>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</si>
  <si>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</si>
  <si>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</si>
  <si>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</si>
  <si>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</si>
  <si>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</si>
  <si>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</si>
  <si>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</si>
  <si>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</si>
  <si>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</si>
  <si>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</si>
  <si>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</si>
  <si>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</si>
  <si>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</si>
  <si>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</si>
  <si>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</si>
  <si>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</si>
  <si>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</si>
  <si>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</si>
  <si>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</si>
  <si>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</si>
  <si>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</si>
  <si>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</si>
  <si>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</si>
  <si>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</si>
  <si>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</si>
  <si>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</si>
  <si>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</si>
  <si>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</si>
  <si>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</si>
  <si>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</si>
  <si>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</si>
  <si>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</si>
  <si>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</si>
  <si>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</si>
  <si>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</si>
  <si>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</si>
  <si>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</si>
  <si>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</si>
  <si>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</si>
  <si>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</si>
  <si>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</si>
  <si>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</si>
  <si>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</si>
  <si>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</si>
  <si>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</si>
  <si>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</si>
  <si>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</si>
  <si>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</si>
  <si>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</si>
  <si>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</si>
  <si>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</si>
  <si>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</si>
  <si>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</si>
  <si>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</si>
  <si>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</si>
  <si>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</si>
  <si>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</si>
  <si>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</si>
  <si>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</si>
  <si>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</si>
  <si>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</si>
  <si>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</si>
  <si>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</si>
  <si>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</si>
  <si>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</si>
  <si>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</si>
  <si>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</si>
  <si>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</si>
  <si>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</si>
  <si>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</si>
  <si>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</si>
  <si>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</si>
  <si>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</si>
  <si>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</si>
  <si>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</si>
  <si>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</si>
  <si>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</si>
  <si>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</si>
  <si>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</si>
  <si>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</si>
  <si>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</si>
  <si>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</si>
  <si>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</si>
  <si>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</si>
  <si>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</si>
  <si>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</si>
  <si>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</si>
  <si>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</si>
  <si>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</si>
  <si>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</si>
  <si>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</si>
  <si>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</si>
  <si>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</si>
  <si>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</si>
  <si>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</si>
  <si>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</si>
  <si>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</si>
  <si>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</si>
  <si>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</si>
  <si>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</si>
  <si>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</si>
  <si>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</si>
  <si>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</si>
  <si>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</si>
  <si>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</si>
  <si>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</si>
  <si>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</si>
  <si>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</si>
  <si>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</si>
  <si>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</si>
  <si>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</si>
  <si>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</si>
  <si>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</si>
  <si>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</si>
  <si>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</si>
  <si>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</si>
  <si>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</si>
  <si>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</si>
  <si>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</si>
  <si>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</si>
  <si>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</si>
  <si>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</si>
  <si>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</si>
  <si>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</si>
  <si>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</si>
  <si>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</si>
  <si>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</si>
  <si>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</si>
  <si>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</si>
  <si>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</si>
  <si>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</si>
  <si>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</si>
  <si>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</si>
  <si>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</si>
  <si>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</si>
  <si>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</si>
  <si>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</si>
  <si>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</si>
  <si>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</si>
  <si>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</si>
  <si>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</si>
  <si>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</si>
  <si>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</si>
  <si>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</si>
  <si>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</si>
  <si>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</si>
  <si>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</si>
  <si>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</si>
  <si>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</si>
  <si>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</si>
  <si>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</si>
  <si>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</si>
  <si>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</si>
  <si>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</si>
  <si>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</si>
  <si>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</si>
  <si>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</si>
  <si>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</si>
  <si>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</si>
  <si>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</si>
  <si>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</si>
  <si>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</si>
  <si>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</si>
  <si>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</si>
  <si>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</si>
  <si>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</si>
  <si>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</si>
  <si>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</si>
  <si>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</si>
  <si>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</si>
  <si>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</si>
  <si>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</si>
  <si>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</si>
  <si>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</si>
  <si>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</si>
  <si>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</si>
  <si>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</si>
  <si>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</si>
  <si>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</si>
  <si>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</si>
  <si>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</si>
  <si>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</si>
  <si>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</si>
  <si>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</si>
  <si>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</si>
  <si>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</si>
  <si>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</si>
  <si>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</si>
  <si>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</si>
  <si>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</si>
  <si>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</si>
  <si>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</si>
  <si>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</si>
  <si>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</si>
  <si>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</si>
  <si>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</si>
  <si>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</si>
  <si>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</si>
  <si>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</si>
  <si>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</si>
  <si>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</si>
  <si>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</si>
  <si>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</si>
  <si>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</si>
  <si>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</si>
  <si>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</si>
  <si>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</si>
  <si>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</si>
  <si>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</si>
  <si>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</si>
  <si>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</si>
  <si>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</si>
  <si>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</si>
  <si>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</si>
  <si>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</si>
  <si>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</si>
  <si>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</si>
  <si>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</si>
  <si>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</si>
  <si>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</si>
  <si>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</si>
  <si>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</si>
  <si>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</si>
  <si>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</si>
  <si>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</si>
  <si>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</si>
  <si>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</si>
  <si>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</si>
  <si>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</si>
  <si>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</si>
  <si>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</si>
  <si>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</si>
  <si>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</si>
  <si>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</si>
  <si>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</si>
  <si>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</si>
  <si>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</si>
  <si>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</si>
  <si>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</si>
  <si>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</si>
  <si>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</si>
  <si>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</si>
  <si>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</si>
  <si>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</si>
  <si>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</si>
  <si>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</si>
  <si>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</si>
  <si>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</si>
  <si>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</si>
  <si>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</si>
  <si>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</si>
  <si>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</si>
  <si>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</si>
  <si>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</si>
  <si>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</si>
  <si>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</si>
  <si>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</si>
  <si>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</si>
  <si>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</si>
  <si>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</si>
  <si>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</si>
  <si>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</si>
  <si>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</si>
  <si>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</si>
  <si>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</si>
  <si>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</si>
  <si>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</si>
  <si>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</si>
  <si>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</si>
  <si>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</si>
  <si>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</si>
  <si>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</si>
  <si>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</si>
  <si>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</si>
  <si>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</si>
  <si>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</si>
  <si>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</si>
  <si>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</si>
  <si>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</si>
  <si>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</si>
  <si>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</si>
  <si>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</si>
  <si>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</si>
  <si>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</si>
  <si>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</si>
  <si>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</si>
  <si>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</si>
  <si>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</si>
  <si>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</si>
  <si>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</si>
  <si>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</si>
  <si>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</si>
  <si>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</si>
  <si>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</si>
  <si>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</si>
  <si>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</si>
  <si>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</si>
  <si>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</si>
  <si>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</si>
  <si>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</si>
  <si>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</si>
  <si>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</si>
  <si>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</si>
  <si>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</si>
  <si>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</si>
  <si>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</si>
  <si>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</si>
  <si>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</si>
  <si>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</si>
  <si>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</si>
  <si>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</si>
  <si>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</si>
  <si>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</si>
  <si>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</si>
  <si>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</si>
  <si>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</si>
  <si>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</si>
  <si>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</si>
  <si>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</si>
  <si>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</si>
  <si>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</si>
  <si>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</si>
  <si>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</si>
  <si>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</si>
  <si>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</si>
  <si>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</si>
  <si>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</si>
  <si>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</si>
  <si>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</si>
  <si>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</si>
  <si>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</si>
  <si>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</si>
  <si>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</si>
  <si>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</si>
  <si>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</si>
  <si>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</si>
  <si>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</si>
  <si>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</si>
  <si>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</si>
  <si>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</si>
  <si>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</si>
  <si>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</si>
  <si>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</si>
  <si>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</si>
  <si>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</si>
  <si>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</si>
  <si>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</si>
  <si>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</si>
  <si>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</si>
  <si>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</si>
  <si>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</si>
  <si>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</si>
  <si>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</si>
  <si>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</si>
  <si>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</si>
  <si>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</si>
  <si>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</si>
  <si>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</si>
  <si>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</si>
  <si>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</si>
  <si>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</si>
  <si>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</si>
  <si>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</si>
  <si>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</si>
  <si>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</si>
  <si>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</si>
  <si>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</si>
  <si>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</si>
  <si>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</si>
  <si>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</si>
  <si>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</si>
  <si>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</si>
  <si>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</si>
  <si>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</si>
  <si>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</si>
  <si>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</si>
  <si>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</si>
  <si>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</si>
  <si>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</si>
  <si>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</si>
  <si>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</si>
  <si>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</si>
  <si>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</si>
  <si>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</si>
  <si>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</si>
  <si>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</si>
  <si>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</si>
  <si>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</si>
  <si>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</si>
  <si>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</si>
  <si>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</si>
  <si>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</si>
  <si>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</si>
  <si>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</si>
  <si>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</si>
  <si>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</si>
  <si>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</si>
  <si>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</si>
  <si>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</si>
  <si>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</si>
  <si>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</si>
  <si>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</si>
  <si>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</si>
  <si>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</si>
  <si>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</si>
  <si>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</si>
  <si>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</si>
  <si>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</si>
  <si>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</si>
  <si>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</si>
  <si>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</si>
  <si>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</si>
  <si>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</si>
  <si>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</si>
  <si>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</si>
  <si>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</si>
  <si>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</si>
  <si>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</si>
  <si>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</si>
  <si>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</si>
  <si>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</si>
  <si>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</si>
  <si>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</si>
  <si>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</si>
  <si>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</si>
  <si>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</si>
  <si>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</si>
  <si>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</si>
  <si>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</si>
  <si>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</si>
  <si>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</si>
  <si>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</si>
  <si>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</si>
  <si>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</si>
  <si>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</si>
  <si>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</si>
  <si>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</si>
  <si>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</si>
  <si>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</si>
  <si>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</si>
  <si>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</si>
  <si>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</si>
  <si>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</si>
  <si>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</si>
  <si>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</si>
  <si>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</si>
  <si>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</si>
  <si>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</si>
  <si>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</si>
  <si>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</si>
  <si>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</si>
  <si>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</si>
  <si>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</si>
  <si>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</si>
  <si>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</si>
  <si>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</si>
  <si>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</si>
  <si>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</si>
  <si>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</si>
  <si>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</si>
  <si>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</si>
  <si>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</si>
  <si>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</si>
  <si>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</si>
  <si>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</si>
  <si>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</si>
  <si>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</si>
  <si>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</si>
  <si>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</si>
  <si>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</si>
  <si>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</si>
  <si>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</si>
  <si>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</si>
  <si>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</si>
  <si>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</si>
  <si>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</si>
  <si>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</si>
  <si>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</si>
  <si>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</si>
  <si>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</si>
  <si>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</si>
  <si>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</si>
  <si>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</si>
  <si>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</si>
  <si>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</si>
  <si>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</si>
  <si>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</si>
  <si>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</si>
  <si>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</si>
  <si>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</si>
  <si>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</si>
  <si>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</si>
  <si>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</si>
  <si>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</si>
  <si>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</si>
  <si>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</si>
  <si>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</si>
  <si>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</si>
  <si>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</si>
  <si>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</si>
  <si>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</si>
  <si>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</si>
  <si>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</si>
  <si>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</si>
  <si>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</si>
  <si>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</si>
  <si>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</si>
  <si>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</si>
  <si>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</si>
  <si>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</si>
  <si>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</si>
  <si>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</si>
  <si>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</si>
  <si>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</si>
  <si>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</si>
  <si>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</si>
  <si>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</si>
  <si>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</si>
  <si>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</si>
  <si>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</si>
  <si>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</si>
  <si>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</si>
  <si>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</si>
  <si>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</si>
  <si>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</si>
  <si>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</si>
  <si>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</si>
  <si>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</si>
  <si>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</si>
  <si>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</si>
  <si>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</si>
  <si>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</si>
  <si>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</si>
  <si>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</si>
  <si>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</si>
  <si>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</si>
  <si>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</si>
  <si>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</si>
  <si>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</si>
  <si>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</si>
  <si>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</si>
  <si>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</si>
  <si>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</si>
  <si>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</si>
  <si>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</si>
  <si>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</si>
  <si>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</si>
  <si>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</si>
  <si>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</si>
  <si>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</si>
  <si>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</si>
  <si>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</si>
  <si>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</si>
  <si>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</si>
  <si>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</si>
  <si>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</si>
  <si>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</si>
  <si>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</si>
  <si>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</si>
  <si>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</si>
  <si>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</si>
  <si>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</si>
  <si>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</si>
  <si>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</si>
  <si>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</si>
  <si>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</si>
  <si>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</si>
  <si>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</si>
  <si>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</si>
  <si>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</si>
  <si>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</si>
  <si>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</si>
  <si>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</si>
  <si>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</si>
  <si>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</si>
  <si>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</si>
  <si>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</si>
  <si>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</si>
  <si>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</si>
  <si>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</si>
  <si>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</si>
  <si>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</si>
  <si>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</si>
  <si>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</si>
  <si>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</si>
  <si>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</si>
  <si>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</si>
  <si>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</si>
  <si>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</si>
  <si>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</si>
  <si>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</si>
  <si>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</si>
  <si>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</si>
  <si>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</si>
  <si>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</si>
  <si>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</si>
  <si>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</si>
  <si>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</si>
  <si>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</si>
  <si>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</si>
  <si>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</si>
  <si>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</si>
  <si>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</si>
  <si>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</si>
  <si>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</si>
  <si>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</si>
  <si>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</si>
  <si>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</si>
  <si>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</si>
  <si>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</si>
  <si>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</si>
  <si>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</si>
  <si>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</si>
  <si>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</si>
  <si>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</si>
  <si>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</si>
  <si>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</si>
  <si>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</si>
  <si>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</si>
  <si>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</si>
  <si>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</si>
  <si>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</si>
  <si>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</si>
  <si>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</si>
  <si>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</si>
  <si>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</si>
  <si>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</si>
  <si>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</si>
  <si>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</si>
  <si>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</si>
  <si>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</si>
  <si>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</si>
  <si>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</si>
  <si>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</si>
  <si>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</si>
  <si>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</si>
  <si>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</si>
  <si>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</si>
  <si>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</si>
  <si>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</si>
  <si>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</si>
  <si>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</si>
  <si>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</si>
  <si>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</si>
  <si>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</si>
  <si>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</si>
  <si>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</si>
  <si>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</si>
  <si>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</si>
  <si>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</si>
  <si>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</si>
  <si>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</si>
  <si>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</si>
  <si>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</si>
  <si>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</si>
  <si>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</si>
  <si>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</si>
  <si>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</si>
  <si>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</si>
  <si>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</si>
  <si>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</si>
  <si>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</si>
  <si>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</si>
  <si>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</si>
  <si>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</si>
  <si>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</si>
  <si>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</si>
  <si>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</si>
  <si>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</si>
  <si>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</si>
  <si>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</si>
  <si>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</si>
  <si>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</si>
  <si>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</si>
  <si>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</si>
  <si>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</si>
  <si>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</si>
  <si>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</si>
  <si>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</si>
  <si>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</si>
  <si>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</si>
  <si>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</si>
  <si>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</si>
  <si>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</si>
  <si>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</si>
  <si>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</si>
  <si>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</si>
  <si>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</si>
  <si>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</si>
  <si>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</si>
  <si>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</si>
  <si>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</si>
  <si>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</si>
  <si>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</si>
  <si>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</si>
  <si>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</si>
  <si>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</si>
  <si>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</si>
  <si>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</si>
  <si>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</si>
  <si>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</si>
  <si>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</si>
  <si>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</si>
  <si>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</si>
  <si>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</si>
  <si>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</si>
  <si>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</si>
  <si>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</si>
  <si>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</si>
  <si>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</si>
  <si>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</si>
  <si>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</si>
  <si>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</si>
  <si>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</si>
  <si>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</si>
  <si>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</si>
  <si>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</si>
  <si>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</si>
  <si>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</si>
  <si>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</si>
  <si>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</si>
  <si>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</si>
  <si>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</si>
  <si>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</si>
  <si>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</si>
  <si>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</si>
  <si>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</si>
  <si>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</si>
  <si>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</si>
  <si>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</si>
  <si>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</si>
  <si>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</si>
  <si>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</si>
  <si>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</si>
  <si>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</si>
  <si>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</si>
  <si>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</si>
  <si>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</si>
  <si>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</si>
  <si>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</si>
  <si>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</si>
  <si>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</si>
  <si>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</si>
  <si>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</si>
  <si>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</si>
  <si>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</si>
  <si>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</si>
  <si>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</si>
  <si>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</si>
  <si>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</si>
  <si>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</si>
  <si>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</si>
  <si>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</si>
  <si>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</si>
  <si>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</si>
  <si>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</si>
  <si>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</si>
  <si>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</si>
  <si>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</si>
  <si>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</si>
  <si>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</si>
  <si>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</si>
  <si>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</si>
  <si>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</si>
  <si>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</si>
  <si>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</si>
  <si>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</si>
  <si>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</si>
  <si>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</si>
  <si>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</si>
  <si>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</si>
  <si>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</si>
  <si>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</si>
  <si>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</si>
  <si>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</si>
  <si>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</si>
  <si>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</si>
  <si>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</si>
  <si>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</si>
  <si>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</si>
  <si>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</si>
  <si>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</si>
  <si>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</si>
  <si>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</si>
  <si>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</si>
  <si>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</si>
  <si>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</si>
  <si>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</si>
  <si>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</si>
  <si>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</si>
  <si>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</si>
  <si>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</si>
  <si>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</si>
  <si>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</si>
  <si>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</si>
  <si>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</si>
  <si>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</si>
  <si>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</si>
  <si>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</si>
  <si>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</si>
  <si>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</si>
  <si>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</si>
  <si>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</si>
  <si>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</si>
  <si>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</si>
  <si>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</si>
  <si>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</si>
  <si>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</si>
  <si>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</si>
  <si>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</si>
  <si>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</si>
  <si>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</si>
  <si>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</si>
  <si>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</si>
  <si>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</si>
  <si>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</si>
  <si>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</si>
  <si>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</si>
  <si>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</si>
  <si>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</si>
  <si>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</si>
  <si>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</si>
  <si>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</si>
  <si>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</si>
  <si>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</si>
  <si>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</si>
  <si>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</si>
  <si>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</si>
  <si>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</si>
  <si>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</si>
  <si>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</si>
  <si>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</si>
  <si>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</si>
  <si>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</si>
  <si>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</si>
  <si>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</si>
  <si>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</si>
  <si>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</si>
  <si>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</si>
  <si>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</si>
  <si>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</si>
  <si>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</si>
  <si>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</si>
  <si>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</si>
  <si>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</si>
  <si>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</si>
  <si>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</si>
  <si>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</si>
  <si>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</si>
  <si>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</si>
  <si>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</si>
  <si>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</si>
  <si>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</si>
  <si>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</si>
  <si>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</si>
  <si>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</si>
  <si>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</si>
  <si>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</si>
  <si>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</si>
  <si>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</si>
  <si>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</si>
  <si>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</si>
  <si>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</si>
  <si>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</si>
  <si>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</si>
  <si>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</si>
  <si>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</si>
  <si>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</si>
  <si>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</si>
  <si>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</si>
  <si>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</si>
  <si>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</si>
  <si>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</si>
  <si>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</si>
  <si>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</si>
  <si>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</si>
  <si>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</si>
  <si>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</si>
  <si>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</si>
  <si>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</si>
  <si>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</si>
  <si>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</si>
  <si>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</si>
  <si>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</si>
  <si>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</si>
  <si>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</si>
  <si>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</si>
  <si>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</si>
  <si>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</si>
  <si>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</si>
  <si>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</si>
  <si>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</si>
  <si>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</si>
  <si>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</si>
  <si>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</si>
  <si>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</si>
  <si>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</si>
  <si>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</si>
  <si>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</si>
  <si>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</si>
  <si>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</si>
  <si>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</si>
  <si>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</si>
  <si>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</si>
  <si>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</si>
  <si>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</si>
  <si>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</si>
  <si>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</si>
  <si>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</si>
  <si>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</si>
  <si>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</si>
  <si>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</si>
  <si>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</si>
  <si>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</si>
  <si>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</si>
  <si>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</si>
  <si>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</si>
  <si>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</si>
  <si>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</si>
  <si>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</si>
  <si>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</si>
  <si>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</si>
  <si>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</si>
  <si>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</si>
  <si>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</si>
  <si>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</si>
  <si>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</si>
  <si>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</si>
  <si>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</si>
  <si>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</si>
  <si>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</si>
  <si>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</si>
  <si>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</si>
  <si>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</si>
  <si>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</si>
  <si>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</si>
  <si>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</si>
  <si>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</si>
  <si>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</si>
  <si>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</si>
  <si>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</si>
  <si>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</si>
  <si>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</si>
  <si>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</si>
  <si>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</si>
  <si>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</si>
  <si>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</si>
  <si>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</si>
  <si>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</si>
  <si>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</si>
  <si>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</si>
  <si>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</si>
  <si>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</si>
  <si>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</si>
  <si>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</si>
  <si>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</si>
  <si>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</si>
  <si>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</si>
  <si>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</si>
  <si>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</si>
  <si>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</si>
  <si>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</si>
  <si>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</si>
  <si>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</si>
  <si>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</si>
  <si>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</si>
  <si>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</si>
  <si>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</si>
  <si>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</si>
  <si>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</si>
  <si>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</si>
  <si>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</si>
  <si>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</si>
  <si>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</si>
  <si>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</si>
  <si>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</si>
  <si>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</si>
  <si>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</si>
  <si>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</si>
  <si>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</si>
  <si>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</si>
  <si>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</si>
  <si>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</si>
  <si>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</si>
  <si>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</si>
  <si>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</si>
  <si>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</si>
  <si>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</si>
  <si>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</si>
  <si>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</si>
  <si>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</si>
  <si>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</si>
  <si>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</si>
  <si>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</si>
  <si>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</si>
  <si>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</si>
  <si>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</si>
  <si>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</si>
  <si>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</si>
  <si>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</si>
  <si>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</si>
  <si>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</si>
  <si>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</si>
  <si>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</si>
  <si>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</si>
  <si>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</si>
  <si>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</si>
  <si>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</si>
  <si>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</si>
  <si>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</si>
  <si>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</si>
  <si>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</si>
  <si>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</si>
  <si>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</si>
  <si>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</si>
  <si>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</si>
  <si>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</si>
  <si>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</si>
  <si>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</si>
  <si>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</si>
  <si>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</si>
  <si>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</si>
  <si>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</si>
  <si>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</si>
  <si>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</si>
  <si>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</si>
  <si>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</si>
  <si>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</si>
  <si>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</si>
  <si>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</si>
  <si>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</si>
  <si>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</si>
  <si>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</si>
  <si>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</si>
  <si>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</si>
  <si>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</si>
  <si>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</si>
  <si>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</si>
  <si>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</si>
  <si>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</si>
  <si>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</si>
  <si>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</si>
  <si>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</si>
  <si>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</si>
  <si>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</si>
  <si>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</si>
  <si>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</si>
  <si>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</si>
  <si>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</si>
  <si>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</si>
  <si>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</si>
  <si>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</si>
  <si>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</si>
  <si>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</si>
  <si>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</si>
  <si>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</si>
  <si>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</si>
  <si>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</si>
  <si>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</si>
  <si>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</si>
  <si>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</si>
  <si>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</si>
  <si>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</si>
  <si>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</si>
  <si>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</si>
  <si>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</si>
  <si>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</si>
  <si>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</si>
  <si>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</si>
  <si>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</si>
  <si>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</si>
  <si>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</si>
  <si>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</si>
  <si>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</si>
  <si>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</si>
  <si>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</si>
  <si>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</si>
  <si>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</si>
  <si>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</si>
  <si>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</si>
  <si>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</si>
  <si>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</si>
  <si>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</si>
  <si>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</si>
  <si>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</si>
  <si>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</si>
  <si>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</si>
  <si>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</si>
  <si>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</si>
  <si>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</si>
  <si>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</si>
  <si>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</si>
  <si>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</si>
  <si>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</si>
  <si>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</si>
  <si>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</si>
  <si>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</si>
  <si>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</si>
  <si>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</si>
  <si>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</si>
  <si>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</si>
  <si>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</si>
  <si>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</si>
  <si>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</si>
  <si>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</si>
  <si>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</si>
  <si>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</si>
  <si>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</si>
  <si>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</si>
  <si>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</si>
  <si>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</si>
  <si>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</si>
  <si>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</si>
  <si>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</si>
  <si>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</si>
  <si>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</si>
  <si>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</si>
  <si>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</si>
  <si>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</si>
  <si>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</si>
  <si>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</si>
  <si>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</si>
  <si>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</si>
  <si>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</si>
  <si>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</si>
  <si>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</si>
  <si>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</si>
  <si>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</si>
  <si>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</si>
  <si>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</si>
  <si>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</si>
  <si>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</si>
  <si>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</si>
  <si>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</si>
  <si>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</si>
  <si>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</si>
  <si>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</si>
  <si>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</si>
  <si>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</si>
  <si>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</si>
  <si>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</si>
  <si>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</si>
  <si>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</si>
  <si>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</si>
  <si>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</si>
  <si>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</si>
  <si>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</si>
  <si>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</si>
  <si>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</si>
  <si>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</si>
  <si>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</si>
  <si>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</si>
  <si>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</si>
  <si>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</si>
  <si>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</si>
  <si>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</si>
  <si>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</si>
  <si>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</si>
  <si>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</si>
  <si>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</si>
  <si>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</si>
  <si>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</si>
  <si>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</si>
  <si>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</si>
  <si>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</si>
  <si>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</si>
  <si>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</si>
  <si>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</si>
  <si>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</si>
  <si>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</si>
  <si>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</si>
  <si>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</si>
  <si>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</si>
  <si>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</si>
  <si>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</si>
  <si>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</si>
  <si>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</si>
  <si>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</si>
  <si>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</si>
  <si>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</si>
  <si>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</si>
  <si>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</si>
  <si>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</si>
  <si>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</si>
  <si>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</si>
  <si>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</si>
  <si>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</si>
  <si>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</si>
  <si>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</si>
  <si>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</si>
  <si>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</si>
  <si>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</si>
  <si>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</si>
  <si>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</si>
  <si>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</si>
  <si>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</si>
  <si>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</si>
  <si>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</si>
  <si>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</si>
  <si>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</si>
  <si>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</si>
  <si>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</si>
  <si>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</si>
  <si>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</si>
  <si>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</si>
  <si>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</si>
  <si>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</si>
  <si>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</si>
  <si>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</si>
  <si>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</si>
  <si>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</si>
  <si>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</si>
  <si>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</si>
  <si>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</si>
  <si>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</si>
  <si>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</si>
  <si>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</si>
  <si>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</si>
  <si>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</si>
  <si>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</si>
  <si>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</si>
  <si>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</si>
  <si>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</si>
  <si>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</si>
  <si>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</si>
  <si>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</si>
  <si>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</si>
  <si>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</si>
  <si>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</si>
  <si>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</si>
  <si>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</si>
  <si>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</si>
  <si>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</si>
  <si>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</si>
  <si>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</si>
  <si>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</si>
  <si>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</si>
  <si>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</si>
  <si>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</si>
  <si>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</si>
  <si>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</si>
  <si>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</si>
  <si>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</si>
  <si>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</si>
  <si>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</si>
  <si>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</si>
  <si>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</si>
  <si>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</si>
  <si>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</si>
  <si>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</si>
  <si>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</si>
  <si>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</si>
  <si>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</si>
  <si>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</si>
  <si>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</si>
  <si>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</si>
  <si>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</si>
  <si>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</si>
  <si>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</si>
  <si>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</si>
  <si>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</si>
  <si>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</si>
  <si>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</si>
  <si>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</si>
  <si>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</si>
  <si>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</si>
  <si>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</si>
  <si>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</si>
  <si>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</si>
  <si>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</si>
  <si>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</si>
  <si>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</si>
  <si>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</si>
  <si>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</si>
  <si>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</si>
  <si>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</si>
  <si>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</si>
  <si>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</si>
  <si>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</si>
  <si>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</si>
  <si>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</si>
  <si>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</si>
  <si>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</si>
  <si>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</si>
  <si>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</si>
  <si>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</si>
  <si>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</si>
  <si>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</si>
  <si>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</si>
  <si>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</si>
  <si>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</si>
  <si>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</si>
  <si>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</si>
  <si>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</si>
  <si>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</si>
  <si>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</si>
  <si>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</si>
  <si>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</si>
  <si>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</si>
  <si>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</si>
  <si>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</si>
  <si>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</si>
  <si>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</si>
  <si>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</si>
  <si>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</si>
  <si>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</si>
  <si>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</si>
  <si>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</si>
  <si>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</si>
  <si>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</si>
  <si>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</si>
  <si>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</si>
  <si>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</si>
  <si>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</si>
  <si>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</si>
  <si>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</si>
  <si>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</si>
  <si>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</si>
  <si>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</si>
  <si>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</si>
  <si>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</si>
  <si>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</si>
  <si>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</si>
  <si>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</si>
  <si>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</si>
  <si>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</si>
  <si>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</si>
  <si>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</si>
  <si>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</si>
  <si>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</si>
  <si>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</si>
  <si>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</si>
  <si>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</si>
  <si>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</si>
  <si>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</si>
  <si>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</si>
  <si>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</si>
  <si>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</si>
  <si>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</si>
  <si>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</si>
  <si>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</si>
  <si>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</si>
  <si>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</si>
  <si>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</si>
  <si>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</si>
  <si>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</si>
  <si>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</si>
  <si>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</si>
  <si>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</si>
  <si>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</si>
  <si>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</si>
  <si>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</si>
  <si>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</si>
  <si>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</si>
  <si>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</si>
  <si>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</si>
  <si>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</si>
  <si>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</si>
  <si>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</si>
  <si>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</si>
  <si>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</si>
  <si>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</si>
  <si>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</si>
  <si>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</si>
  <si>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</si>
  <si>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</si>
  <si>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</si>
  <si>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</si>
  <si>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</si>
  <si>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</si>
  <si>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</si>
  <si>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</si>
  <si>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</si>
  <si>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</si>
  <si>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</si>
  <si>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</si>
  <si>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</si>
  <si>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</si>
  <si>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</si>
  <si>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</si>
  <si>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</si>
  <si>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</si>
  <si>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</si>
  <si>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</si>
  <si>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</si>
  <si>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</si>
  <si>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</si>
  <si>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</si>
  <si>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</si>
  <si>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</si>
  <si>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</si>
  <si>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</si>
  <si>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</si>
  <si>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</si>
  <si>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</si>
  <si>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</si>
  <si>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</si>
  <si>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</si>
  <si>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</si>
  <si>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</si>
  <si>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</si>
  <si>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</si>
  <si>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</si>
  <si>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</si>
  <si>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</si>
  <si>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</si>
  <si>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</si>
  <si>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</si>
  <si>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</si>
  <si>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</si>
  <si>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</si>
  <si>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</si>
  <si>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</si>
  <si>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</si>
  <si>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</si>
  <si>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</si>
  <si>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</si>
  <si>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</si>
  <si>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</si>
  <si>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</si>
  <si>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</si>
  <si>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</si>
  <si>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</si>
  <si>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</si>
  <si>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</si>
  <si>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</si>
  <si>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</si>
  <si>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</si>
  <si>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</si>
  <si>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</si>
  <si>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</si>
  <si>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</si>
  <si>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</si>
  <si>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</si>
  <si>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</si>
  <si>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</si>
  <si>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</si>
  <si>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</si>
  <si>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</si>
  <si>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</si>
  <si>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</si>
  <si>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</si>
  <si>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</si>
  <si>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</si>
  <si>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</si>
  <si>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</si>
  <si>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</si>
  <si>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</si>
  <si>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</si>
  <si>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</si>
  <si>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</si>
  <si>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</si>
  <si>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</si>
  <si>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</si>
  <si>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</si>
  <si>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</si>
  <si>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</si>
  <si>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</si>
  <si>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</si>
  <si>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</si>
  <si>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</si>
  <si>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</si>
  <si>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</si>
  <si>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</si>
  <si>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</si>
  <si>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</si>
  <si>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</si>
  <si>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</si>
  <si>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</si>
  <si>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</si>
  <si>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</si>
  <si>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</si>
  <si>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</si>
  <si>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</si>
  <si>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</si>
  <si>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</si>
  <si>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</si>
  <si>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</si>
  <si>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</si>
  <si>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</si>
  <si>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</si>
  <si>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</si>
  <si>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</si>
  <si>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</si>
  <si>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</si>
  <si>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</si>
  <si>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</si>
  <si>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</si>
  <si>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</si>
  <si>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</si>
  <si>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</si>
  <si>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</si>
  <si>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</si>
  <si>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</si>
  <si>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</si>
  <si>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</si>
  <si>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</si>
  <si>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</si>
  <si>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</si>
  <si>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</si>
  <si>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</si>
  <si>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</si>
  <si>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</si>
  <si>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</si>
  <si>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</si>
  <si>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</si>
  <si>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</si>
  <si>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</si>
  <si>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</si>
  <si>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</si>
  <si>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</si>
  <si>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</si>
  <si>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</si>
  <si>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</si>
  <si>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</si>
  <si>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</si>
  <si>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</si>
  <si>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</si>
  <si>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</si>
  <si>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</si>
  <si>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</si>
  <si>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</si>
  <si>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</si>
  <si>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</si>
  <si>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</si>
  <si>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</si>
  <si>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</si>
  <si>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</si>
  <si>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</si>
  <si>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</si>
  <si>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</si>
  <si>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</si>
  <si>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</si>
  <si>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</si>
  <si>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</si>
  <si>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</si>
  <si>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</si>
  <si>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</si>
  <si>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</si>
  <si>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</si>
  <si>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</si>
  <si>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</si>
  <si>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</si>
  <si>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</si>
  <si>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</si>
  <si>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</si>
  <si>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</si>
  <si>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</si>
  <si>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</si>
  <si>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</si>
  <si>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</si>
  <si>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</si>
  <si>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</si>
  <si>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</si>
  <si>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</si>
  <si>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</si>
  <si>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</si>
  <si>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</si>
  <si>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</si>
  <si>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</si>
  <si>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</si>
  <si>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</si>
  <si>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</si>
  <si>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</si>
  <si>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</si>
  <si>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</si>
  <si>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</si>
  <si>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</si>
  <si>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</si>
  <si>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</si>
  <si>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</si>
  <si>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</si>
  <si>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</si>
  <si>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</si>
  <si>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</si>
  <si>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</si>
  <si>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</si>
  <si>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</si>
  <si>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</si>
  <si>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</si>
  <si>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</si>
  <si>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</si>
  <si>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</si>
  <si>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</si>
  <si>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</si>
  <si>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</si>
  <si>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</si>
  <si>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</si>
  <si>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</si>
  <si>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</si>
  <si>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</si>
  <si>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</si>
  <si>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</si>
  <si>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</si>
  <si>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</si>
  <si>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</si>
  <si>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</si>
  <si>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</si>
  <si>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</si>
  <si>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</si>
  <si>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</si>
  <si>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</si>
  <si>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</si>
  <si>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</si>
  <si>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</si>
  <si>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</si>
  <si>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</si>
  <si>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</si>
  <si>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</si>
  <si>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</si>
  <si>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</si>
  <si>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</si>
  <si>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</si>
  <si>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</si>
  <si>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</si>
  <si>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</si>
  <si>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</si>
  <si>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</si>
  <si>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</si>
  <si>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</si>
  <si>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</si>
  <si>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</si>
  <si>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</si>
  <si>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</si>
  <si>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</si>
  <si>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</si>
  <si>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</si>
  <si>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</si>
  <si>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</si>
  <si>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</si>
  <si>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</si>
  <si>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</si>
  <si>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</si>
  <si>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</si>
  <si>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</si>
  <si>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</si>
  <si>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</si>
  <si>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</si>
  <si>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</si>
  <si>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</si>
  <si>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</si>
  <si>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</si>
  <si>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</si>
  <si>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</si>
  <si>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</si>
  <si>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</si>
  <si>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</si>
  <si>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</si>
  <si>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</si>
  <si>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</si>
  <si>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</si>
  <si>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</si>
  <si>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</si>
  <si>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</si>
  <si>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</si>
  <si>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</si>
  <si>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</si>
  <si>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</si>
  <si>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</si>
  <si>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</si>
  <si>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</si>
  <si>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</si>
  <si>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</si>
  <si>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</si>
  <si>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</si>
  <si>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</si>
  <si>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</si>
  <si>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</si>
  <si>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</si>
  <si>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</si>
  <si>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</si>
  <si>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</si>
  <si>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</si>
  <si>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</si>
  <si>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</si>
  <si>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</si>
  <si>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</si>
  <si>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</si>
  <si>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</si>
  <si>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</si>
  <si>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</si>
  <si>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</si>
  <si>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</si>
  <si>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</si>
  <si>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</si>
  <si>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</si>
  <si>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</si>
  <si>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</si>
  <si>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</si>
  <si>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</si>
  <si>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</si>
  <si>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</si>
  <si>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</si>
  <si>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</si>
  <si>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</si>
  <si>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</si>
  <si>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</si>
  <si>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</si>
  <si>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</si>
  <si>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</si>
  <si>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</si>
  <si>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</si>
  <si>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</si>
  <si>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</si>
  <si>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</si>
  <si>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</si>
  <si>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</si>
  <si>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</si>
  <si>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</si>
  <si>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</si>
  <si>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</si>
  <si>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</si>
  <si>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</si>
  <si>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</si>
  <si>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</si>
  <si>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</si>
  <si>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</si>
  <si>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</si>
  <si>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</si>
  <si>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</si>
  <si>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</si>
  <si>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</si>
  <si>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</si>
  <si>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</si>
  <si>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</si>
  <si>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</si>
  <si>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</si>
  <si>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</si>
  <si>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</si>
  <si>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</si>
  <si>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</si>
  <si>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</si>
  <si>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</si>
  <si>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</si>
  <si>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</si>
  <si>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</si>
  <si>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</si>
  <si>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</si>
  <si>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</si>
  <si>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</si>
  <si>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</si>
  <si>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</si>
  <si>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</si>
  <si>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</si>
  <si>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</si>
  <si>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</si>
  <si>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</si>
  <si>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</si>
  <si>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</si>
  <si>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</si>
  <si>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</si>
  <si>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</si>
  <si>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</si>
  <si>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</si>
  <si>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</si>
  <si>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</si>
  <si>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</si>
  <si>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</si>
  <si>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</si>
  <si>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</si>
  <si>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</si>
  <si>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</si>
  <si>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</si>
  <si>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</si>
  <si>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</si>
  <si>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</si>
  <si>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</si>
  <si>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</si>
  <si>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</si>
  <si>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</si>
  <si>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</si>
  <si>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</si>
  <si>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</si>
  <si>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</si>
  <si>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</si>
  <si>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</si>
  <si>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</si>
  <si>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</si>
  <si>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</si>
  <si>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</si>
  <si>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</si>
  <si>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</si>
  <si>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</si>
  <si>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</si>
  <si>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</si>
  <si>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</si>
  <si>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</si>
  <si>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</si>
  <si>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</si>
  <si>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</si>
  <si>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</si>
  <si>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</si>
  <si>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</si>
  <si>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</si>
  <si>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</si>
  <si>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</si>
  <si>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</si>
  <si>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</si>
  <si>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</si>
  <si>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</si>
  <si>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</si>
  <si>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</si>
  <si>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</si>
  <si>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</si>
  <si>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</si>
  <si>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</si>
  <si>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</si>
  <si>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</si>
  <si>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</si>
  <si>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</si>
  <si>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</si>
  <si>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</si>
  <si>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</si>
  <si>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</si>
  <si>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</si>
  <si>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</si>
  <si>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</si>
  <si>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</si>
  <si>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</si>
  <si>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</si>
  <si>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</si>
  <si>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</si>
  <si>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</si>
  <si>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</si>
  <si>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</si>
  <si>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</si>
  <si>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</si>
  <si>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</si>
  <si>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</si>
  <si>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</si>
  <si>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</si>
  <si>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</si>
  <si>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</si>
  <si>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</si>
  <si>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</si>
  <si>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</si>
  <si>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</si>
  <si>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</si>
  <si>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</si>
  <si>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</si>
  <si>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</si>
  <si>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</si>
  <si>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</si>
  <si>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</si>
  <si>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</si>
  <si>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</si>
  <si>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</si>
  <si>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</si>
  <si>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</si>
  <si>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</si>
  <si>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</si>
  <si>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</si>
  <si>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</si>
  <si>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</si>
  <si>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</si>
  <si>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</si>
  <si>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</si>
  <si>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</si>
  <si>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</si>
  <si>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</si>
  <si>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</si>
  <si>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</si>
  <si>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</si>
  <si>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</si>
  <si>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</si>
  <si>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</si>
  <si>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</si>
  <si>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</si>
  <si>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</si>
  <si>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</si>
  <si>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</si>
  <si>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</si>
  <si>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</si>
  <si>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</si>
  <si>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</si>
  <si>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</si>
  <si>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</si>
  <si>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</si>
  <si>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</si>
  <si>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</si>
  <si>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</si>
  <si>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</si>
  <si>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</si>
  <si>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</si>
  <si>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</si>
  <si>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</si>
  <si>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</si>
  <si>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</si>
  <si>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</si>
  <si>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</si>
  <si>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</si>
  <si>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</si>
  <si>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</si>
  <si>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</si>
  <si>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</si>
  <si>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</si>
  <si>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</si>
  <si>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</si>
  <si>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</si>
  <si>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</si>
  <si>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</si>
  <si>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</si>
  <si>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</si>
  <si>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</si>
  <si>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</si>
  <si>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</si>
  <si>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</si>
  <si>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</si>
  <si>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</si>
  <si>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</si>
  <si>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</si>
  <si>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</si>
  <si>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</si>
  <si>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</si>
  <si>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</si>
  <si>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</si>
  <si>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</si>
  <si>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</si>
  <si>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</si>
  <si>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</si>
  <si>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</si>
  <si>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</si>
  <si>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</si>
  <si>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</si>
  <si>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</si>
  <si>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</si>
  <si>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</si>
  <si>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</si>
  <si>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</si>
  <si>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</si>
  <si>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</si>
  <si>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</si>
  <si>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</si>
  <si>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</si>
  <si>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</si>
  <si>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</si>
  <si>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</si>
  <si>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</si>
  <si>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</si>
  <si>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</si>
  <si>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</si>
  <si>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</si>
  <si>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</si>
  <si>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</si>
  <si>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</si>
  <si>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</si>
  <si>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</si>
  <si>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</si>
  <si>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</si>
  <si>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</si>
  <si>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</si>
  <si>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</si>
  <si>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</si>
  <si>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</si>
  <si>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</si>
  <si>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</si>
  <si>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</si>
  <si>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</si>
  <si>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</si>
  <si>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</si>
  <si>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</si>
  <si>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</si>
  <si>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</si>
  <si>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</si>
  <si>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</si>
  <si>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</si>
  <si>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</si>
  <si>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</si>
  <si>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</si>
  <si>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</si>
  <si>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</si>
  <si>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</si>
  <si>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</si>
  <si>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</si>
  <si>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</si>
  <si>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</si>
  <si>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</si>
  <si>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</si>
  <si>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</si>
  <si>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</si>
  <si>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</si>
  <si>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</si>
  <si>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</si>
  <si>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</si>
  <si>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</si>
  <si>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</si>
  <si>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</si>
  <si>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</si>
  <si>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</si>
  <si>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</si>
  <si>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</si>
  <si>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</si>
  <si>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</si>
  <si>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</si>
  <si>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</si>
  <si>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</si>
  <si>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</si>
  <si>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</si>
  <si>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</si>
  <si>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</si>
  <si>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</si>
  <si>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</si>
  <si>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</si>
  <si>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</si>
  <si>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</si>
  <si>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</si>
  <si>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</si>
  <si>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</si>
  <si>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</si>
  <si>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</si>
  <si>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</si>
  <si>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</si>
  <si>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</si>
  <si>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</si>
  <si>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</si>
  <si>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</si>
  <si>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</si>
  <si>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</si>
  <si>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</si>
  <si>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</si>
  <si>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</si>
  <si>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</si>
  <si>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</si>
  <si>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</si>
  <si>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</si>
  <si>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</si>
  <si>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</si>
  <si>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</si>
  <si>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</si>
  <si>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</si>
  <si>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</si>
  <si>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</si>
  <si>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</si>
  <si>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</si>
  <si>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</si>
  <si>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</si>
  <si>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</si>
  <si>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</si>
  <si>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</si>
  <si>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</si>
  <si>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</si>
  <si>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</si>
  <si>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</si>
  <si>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</si>
  <si>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</si>
  <si>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</si>
  <si>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</si>
  <si>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</si>
  <si>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</si>
  <si>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</si>
  <si>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</si>
  <si>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</si>
  <si>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</si>
  <si>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</si>
  <si>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</si>
  <si>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</si>
  <si>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</si>
  <si>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</si>
  <si>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</si>
  <si>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</si>
  <si>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</si>
  <si>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</si>
  <si>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</si>
  <si>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</si>
  <si>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</si>
  <si>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</si>
  <si>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</si>
  <si>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</si>
  <si>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</si>
  <si>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</si>
  <si>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</si>
  <si>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</si>
  <si>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</si>
  <si>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</si>
  <si>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</si>
  <si>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</si>
  <si>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</si>
  <si>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</si>
  <si>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</si>
  <si>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</si>
  <si>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</si>
  <si>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</si>
  <si>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</si>
  <si>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</si>
  <si>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</si>
  <si>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</si>
  <si>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</si>
  <si>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</si>
  <si>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</si>
  <si>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</si>
  <si>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</si>
  <si>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</si>
  <si>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</si>
  <si>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</si>
  <si>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</si>
  <si>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</si>
  <si>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</si>
  <si>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</si>
  <si>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</si>
  <si>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</si>
  <si>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</si>
  <si>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</si>
  <si>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</si>
  <si>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</si>
  <si>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</si>
  <si>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</si>
  <si>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</si>
  <si>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</si>
  <si>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</si>
  <si>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</si>
  <si>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</si>
  <si>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</si>
  <si>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</si>
  <si>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</si>
  <si>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</si>
  <si>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</si>
  <si>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</si>
  <si>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</si>
  <si>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</si>
  <si>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</si>
  <si>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</si>
  <si>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</si>
  <si>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</si>
  <si>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</si>
  <si>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</si>
  <si>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</si>
  <si>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</si>
  <si>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</si>
  <si>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</si>
  <si>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</si>
  <si>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</si>
  <si>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</si>
  <si>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</si>
  <si>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</si>
  <si>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</si>
  <si>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</si>
  <si>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</si>
  <si>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</si>
  <si>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</si>
  <si>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</si>
  <si>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</si>
  <si>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</si>
  <si>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</si>
  <si>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</si>
  <si>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</si>
  <si>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</si>
  <si>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</si>
  <si>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</si>
  <si>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</si>
  <si>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</si>
  <si>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</si>
  <si>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</si>
  <si>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</si>
  <si>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</si>
  <si>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</si>
  <si>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</si>
  <si>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</si>
  <si>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</si>
  <si>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</si>
  <si>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</si>
  <si>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</si>
  <si>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</si>
  <si>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</si>
  <si>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</si>
  <si>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</si>
  <si>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</si>
  <si>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</si>
  <si>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</si>
  <si>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</si>
  <si>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</si>
  <si>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</si>
  <si>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</si>
  <si>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</si>
  <si>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</si>
  <si>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</si>
  <si>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</si>
  <si>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</si>
  <si>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</si>
  <si>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</si>
  <si>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</si>
  <si>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</si>
  <si>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</si>
  <si>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</si>
  <si>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</si>
  <si>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</si>
  <si>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</si>
  <si>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</si>
  <si>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</si>
  <si>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</si>
  <si>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</si>
  <si>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</si>
  <si>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</si>
  <si>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</si>
  <si>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</si>
  <si>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</si>
  <si>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</si>
  <si>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</si>
  <si>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</si>
  <si>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</si>
  <si>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</si>
  <si>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</si>
  <si>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</si>
  <si>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</si>
  <si>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</si>
  <si>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</si>
  <si>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</si>
  <si>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</si>
  <si>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</si>
  <si>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</si>
  <si>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</si>
  <si>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</si>
  <si>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</si>
  <si>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</si>
  <si>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</si>
  <si>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</si>
  <si>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</si>
  <si>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</si>
  <si>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</si>
  <si>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</si>
  <si>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</si>
  <si>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</si>
  <si>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</si>
  <si>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</si>
  <si>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</si>
  <si>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</si>
  <si>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</si>
  <si>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</si>
  <si>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</si>
  <si>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</si>
  <si>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</si>
  <si>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</si>
  <si>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</si>
  <si>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</si>
  <si>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</si>
  <si>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</si>
  <si>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</si>
  <si>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</si>
  <si>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</si>
  <si>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</si>
  <si>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</si>
  <si>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</si>
  <si>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</si>
  <si>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</si>
  <si>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</si>
  <si>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</si>
  <si>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</si>
  <si>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</si>
  <si>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</si>
  <si>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</si>
  <si>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</si>
  <si>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</si>
  <si>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</si>
  <si>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</si>
  <si>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</si>
  <si>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</si>
  <si>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</si>
  <si>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</si>
  <si>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</si>
  <si>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</si>
  <si>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</si>
  <si>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</si>
  <si>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</si>
  <si>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</si>
  <si>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</si>
  <si>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</si>
  <si>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</si>
  <si>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</si>
  <si>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</si>
  <si>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</si>
  <si>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</si>
  <si>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</si>
  <si>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</si>
  <si>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</si>
  <si>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</si>
  <si>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</si>
  <si>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</si>
  <si>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</si>
  <si>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</si>
  <si>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</si>
  <si>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</si>
  <si>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</si>
  <si>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</si>
  <si>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</si>
  <si>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</si>
  <si>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</si>
  <si>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</si>
  <si>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</si>
  <si>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</si>
  <si>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</si>
  <si>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</si>
  <si>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</si>
  <si>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</si>
  <si>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</si>
  <si>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</si>
  <si>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</si>
  <si>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</si>
  <si>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</si>
  <si>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</si>
  <si>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</si>
  <si>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</si>
  <si>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</si>
  <si>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</si>
  <si>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</si>
  <si>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</si>
  <si>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</si>
  <si>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</si>
  <si>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</si>
  <si>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</si>
  <si>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</si>
  <si>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</si>
  <si>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</si>
  <si>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</si>
  <si>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</si>
  <si>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</si>
  <si>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</si>
  <si>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</si>
  <si>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</si>
  <si>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</si>
  <si>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</si>
  <si>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</si>
  <si>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</si>
  <si>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</si>
  <si>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</si>
  <si>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</si>
  <si>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</si>
  <si>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</si>
  <si>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</si>
  <si>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</si>
  <si>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</si>
  <si>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</si>
  <si>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</si>
  <si>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</si>
  <si>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</si>
  <si>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</si>
  <si>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</si>
  <si>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</si>
  <si>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</si>
  <si>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</si>
  <si>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</si>
  <si>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</si>
  <si>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</si>
  <si>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</si>
  <si>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</si>
  <si>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</si>
  <si>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</si>
  <si>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</si>
  <si>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</si>
  <si>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</si>
  <si>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</si>
  <si>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</si>
  <si>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</si>
  <si>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</si>
  <si>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</si>
  <si>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</si>
  <si>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</si>
  <si>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</si>
  <si>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</si>
  <si>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</si>
  <si>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</si>
  <si>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</si>
  <si>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</si>
  <si>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</si>
  <si>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</si>
  <si>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</si>
  <si>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</si>
  <si>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</si>
  <si>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</si>
  <si>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</si>
  <si>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</si>
  <si>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</si>
  <si>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</si>
  <si>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</si>
  <si>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</si>
  <si>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</si>
  <si>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</si>
  <si>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</si>
  <si>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</si>
  <si>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</si>
  <si>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</si>
  <si>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</si>
  <si>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</si>
  <si>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</si>
  <si>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</si>
  <si>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</si>
  <si>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</si>
  <si>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</si>
  <si>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</si>
  <si>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</si>
  <si>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</si>
  <si>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</si>
  <si>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</si>
  <si>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</si>
  <si>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</si>
  <si>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</si>
  <si>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</si>
  <si>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</si>
  <si>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</si>
  <si>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</si>
  <si>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</si>
  <si>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</si>
  <si>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</si>
  <si>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</si>
  <si>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</si>
  <si>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</si>
  <si>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</si>
  <si>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</si>
  <si>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</si>
  <si>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</si>
  <si>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</si>
  <si>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</si>
  <si>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</si>
  <si>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</si>
  <si>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</si>
  <si>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</si>
  <si>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</si>
  <si>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</si>
  <si>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</si>
  <si>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</si>
  <si>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</si>
  <si>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</si>
  <si>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</si>
  <si>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</si>
  <si>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</si>
  <si>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</si>
  <si>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</si>
  <si>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</si>
  <si>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</si>
  <si>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</si>
  <si>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</si>
  <si>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</si>
  <si>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</si>
  <si>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</si>
  <si>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</si>
  <si>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</si>
  <si>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</si>
  <si>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</si>
  <si>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</si>
  <si>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</si>
  <si>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</si>
  <si>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</si>
  <si>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</si>
  <si>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</si>
  <si>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</si>
  <si>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</si>
  <si>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</si>
  <si>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</si>
  <si>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</si>
  <si>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</si>
  <si>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</si>
  <si>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</si>
  <si>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</si>
  <si>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</si>
  <si>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</si>
  <si>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</si>
  <si>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</si>
  <si>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</si>
  <si>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</si>
  <si>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</si>
  <si>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</si>
  <si>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</si>
  <si>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</si>
  <si>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</si>
  <si>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</si>
  <si>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</si>
  <si>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</si>
  <si>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</si>
  <si>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</si>
  <si>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</si>
  <si>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</si>
  <si>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</si>
  <si>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</si>
  <si>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</si>
  <si>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</si>
  <si>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</si>
  <si>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</si>
  <si>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</si>
  <si>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</si>
  <si>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</si>
  <si>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</si>
  <si>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</si>
  <si>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</si>
  <si>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</si>
  <si>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</si>
  <si>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</si>
  <si>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</si>
  <si>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</si>
  <si>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</si>
  <si>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</si>
  <si>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</si>
  <si>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</si>
  <si>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</si>
  <si>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</si>
  <si>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</si>
  <si>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</si>
  <si>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</si>
  <si>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</si>
  <si>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</si>
  <si>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</si>
  <si>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</si>
  <si>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</si>
  <si>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</si>
  <si>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</si>
  <si>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</si>
  <si>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</si>
  <si>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</si>
  <si>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</si>
  <si>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</si>
  <si>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</si>
  <si>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</si>
  <si>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</si>
  <si>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</si>
  <si>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</si>
  <si>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</si>
  <si>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</si>
  <si>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</si>
  <si>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</si>
  <si>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</si>
  <si>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</si>
  <si>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</si>
  <si>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</si>
  <si>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</si>
  <si>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</si>
  <si>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</si>
  <si>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</si>
  <si>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</si>
  <si>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</si>
  <si>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</si>
  <si>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</si>
  <si>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</si>
  <si>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</si>
  <si>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</si>
  <si>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</si>
  <si>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</si>
  <si>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</si>
  <si>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</si>
  <si>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</si>
  <si>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</si>
  <si>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</si>
  <si>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</si>
  <si>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</si>
  <si>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</si>
  <si>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</si>
  <si>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</si>
  <si>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</si>
  <si>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</si>
  <si>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</si>
  <si>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</si>
  <si>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</si>
  <si>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</si>
  <si>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</si>
  <si>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</si>
  <si>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</si>
  <si>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</si>
  <si>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</si>
  <si>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</si>
  <si>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</si>
  <si>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</si>
  <si>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</si>
  <si>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</si>
  <si>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</si>
  <si>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</si>
  <si>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</si>
  <si>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</si>
  <si>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</si>
  <si>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</si>
  <si>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</si>
  <si>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</si>
  <si>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</si>
  <si>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</si>
  <si>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</si>
  <si>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</si>
  <si>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</si>
  <si>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</si>
  <si>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</si>
  <si>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</si>
  <si>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</si>
  <si>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</si>
  <si>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</si>
  <si>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</si>
  <si>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</si>
  <si>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</si>
  <si>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</si>
  <si>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</si>
  <si>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</si>
  <si>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</si>
  <si>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</si>
  <si>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</si>
  <si>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</si>
  <si>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</si>
  <si>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</si>
  <si>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</si>
  <si>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</si>
  <si>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</si>
  <si>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</si>
  <si>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</si>
  <si>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</si>
  <si>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</si>
  <si>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</si>
  <si>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</si>
  <si>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</si>
  <si>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</si>
  <si>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</si>
  <si>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</si>
  <si>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</si>
  <si>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</si>
  <si>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</si>
  <si>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</si>
  <si>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</si>
  <si>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</si>
  <si>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</si>
  <si>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</si>
  <si>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</si>
  <si>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</si>
  <si>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</si>
  <si>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</si>
  <si>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</si>
  <si>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</si>
  <si>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</si>
  <si>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</si>
  <si>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</si>
  <si>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</si>
  <si>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</si>
  <si>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</si>
  <si>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</si>
  <si>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</si>
  <si>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</si>
  <si>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</si>
  <si>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</si>
  <si>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</si>
  <si>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</si>
  <si>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</si>
  <si>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</si>
  <si>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</si>
  <si>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</si>
  <si>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</si>
  <si>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</si>
  <si>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</si>
  <si>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</si>
  <si>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</si>
  <si>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</si>
  <si>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</si>
  <si>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</si>
  <si>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</si>
  <si>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</si>
  <si>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</si>
  <si>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</si>
  <si>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</si>
  <si>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</si>
  <si>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</si>
  <si>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</si>
  <si>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</si>
  <si>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</si>
  <si>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</si>
  <si>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</si>
  <si>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</si>
  <si>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</si>
  <si>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</si>
  <si>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</si>
  <si>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</si>
  <si>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</si>
  <si>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</si>
  <si>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</si>
  <si>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</si>
  <si>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</si>
  <si>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</si>
  <si>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</si>
  <si>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</si>
  <si>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</si>
  <si>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</si>
  <si>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</si>
  <si>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</si>
  <si>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</si>
  <si>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</si>
  <si>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</si>
  <si>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</si>
  <si>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</si>
  <si>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</si>
  <si>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</si>
  <si>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</si>
  <si>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</si>
  <si>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</si>
  <si>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</si>
  <si>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</si>
  <si>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</si>
  <si>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</si>
  <si>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</si>
  <si>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</si>
  <si>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</si>
  <si>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</si>
  <si>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</si>
  <si>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</si>
  <si>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</si>
  <si>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</si>
  <si>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</si>
  <si>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</si>
  <si>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</si>
  <si>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</si>
  <si>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</si>
  <si>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</si>
  <si>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</si>
  <si>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</si>
  <si>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</si>
  <si>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</si>
  <si>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</si>
  <si>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</si>
  <si>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</si>
  <si>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</si>
  <si>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</si>
  <si>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</si>
  <si>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</si>
  <si>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</si>
  <si>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</si>
  <si>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</si>
  <si>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</si>
  <si>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</si>
  <si>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</si>
  <si>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</si>
  <si>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</si>
  <si>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</si>
  <si>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</si>
  <si>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</si>
  <si>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</si>
  <si>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</si>
  <si>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</si>
  <si>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</si>
  <si>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</si>
  <si>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</si>
  <si>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</si>
  <si>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</si>
  <si>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</si>
  <si>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</si>
  <si>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</si>
  <si>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</si>
  <si>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</si>
  <si>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</si>
  <si>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</si>
  <si>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</si>
  <si>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</si>
  <si>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</si>
  <si>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</si>
  <si>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</si>
  <si>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</si>
  <si>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</si>
  <si>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</si>
  <si>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</si>
  <si>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</si>
  <si>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</si>
  <si>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</si>
  <si>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</si>
  <si>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</si>
  <si>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</si>
  <si>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</si>
  <si>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</si>
  <si>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</si>
  <si>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</si>
  <si>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</si>
  <si>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</si>
  <si>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</si>
  <si>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</si>
  <si>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</si>
  <si>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</si>
  <si>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</si>
  <si>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</si>
  <si>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</si>
  <si>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</si>
  <si>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</si>
  <si>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</si>
  <si>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</si>
  <si>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</si>
  <si>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</si>
  <si>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</si>
  <si>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</si>
  <si>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</si>
  <si>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</si>
  <si>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</si>
  <si>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</si>
  <si>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</si>
  <si>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</si>
  <si>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</si>
  <si>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</si>
  <si>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</si>
  <si>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</si>
  <si>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</si>
  <si>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</si>
  <si>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</si>
  <si>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</si>
  <si>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</si>
  <si>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</si>
  <si>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</si>
  <si>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</si>
  <si>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</si>
  <si>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</si>
  <si>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</si>
  <si>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</si>
  <si>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</si>
  <si>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</si>
  <si>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</si>
  <si>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</si>
  <si>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</si>
  <si>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</si>
  <si>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</si>
  <si>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</si>
  <si>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</si>
  <si>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</si>
  <si>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</si>
  <si>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</si>
  <si>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</si>
  <si>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</si>
  <si>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</si>
  <si>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</si>
  <si>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</si>
  <si>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</si>
  <si>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</si>
  <si>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</si>
  <si>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</si>
  <si>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</si>
  <si>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</si>
  <si>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</si>
  <si>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</si>
  <si>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</si>
  <si>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</si>
  <si>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</si>
  <si>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</si>
  <si>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</si>
  <si>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</si>
  <si>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</si>
  <si>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</si>
  <si>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</si>
  <si>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</si>
  <si>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</si>
  <si>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</si>
  <si>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</si>
  <si>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</si>
  <si>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</si>
  <si>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</si>
  <si>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</si>
  <si>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</si>
  <si>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</si>
  <si>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</si>
  <si>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</si>
  <si>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</si>
  <si>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</si>
  <si>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</si>
  <si>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</si>
  <si>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</si>
  <si>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</si>
  <si>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</si>
  <si>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</si>
  <si>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</si>
  <si>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</si>
  <si>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</si>
  <si>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</si>
  <si>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</si>
  <si>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</si>
  <si>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</si>
  <si>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</si>
  <si>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</si>
  <si>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</si>
  <si>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</si>
  <si>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</si>
  <si>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</si>
  <si>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</si>
  <si>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</si>
  <si>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</si>
  <si>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</si>
  <si>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</si>
  <si>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</si>
  <si>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</si>
  <si>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</si>
  <si>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</si>
  <si>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</si>
  <si>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</si>
  <si>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</si>
  <si>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</si>
  <si>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</si>
  <si>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</si>
  <si>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</si>
  <si>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</si>
  <si>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</si>
  <si>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</si>
  <si>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</si>
  <si>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</si>
  <si>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</si>
  <si>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</si>
  <si>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</si>
  <si>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</si>
  <si>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</si>
  <si>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</si>
  <si>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</si>
  <si>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</si>
  <si>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</si>
  <si>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</si>
  <si>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</si>
  <si>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</si>
  <si>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</si>
  <si>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</si>
  <si>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</si>
  <si>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</si>
  <si>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</si>
  <si>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</si>
  <si>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</si>
  <si>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</si>
  <si>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</si>
  <si>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</si>
  <si>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</si>
  <si>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</si>
  <si>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</si>
  <si>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</si>
  <si>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</si>
  <si>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</si>
  <si>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</si>
  <si>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</si>
  <si>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</si>
  <si>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</si>
  <si>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</si>
  <si>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</si>
  <si>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</si>
  <si>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</si>
  <si>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</si>
  <si>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</si>
  <si>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</si>
  <si>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</si>
  <si>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</si>
  <si>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</si>
  <si>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</si>
  <si>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</si>
  <si>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</si>
  <si>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</si>
  <si>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</si>
  <si>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</si>
  <si>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</si>
  <si>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</si>
  <si>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</si>
  <si>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</si>
  <si>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</si>
  <si>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</si>
  <si>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</si>
  <si>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</si>
  <si>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</si>
  <si>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</si>
  <si>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</si>
  <si>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</si>
  <si>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</si>
  <si>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</si>
  <si>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</si>
  <si>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</si>
  <si>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</si>
  <si>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</si>
  <si>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</si>
  <si>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</si>
  <si>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</si>
  <si>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</si>
  <si>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</si>
  <si>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</si>
  <si>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</si>
  <si>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</si>
  <si>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</si>
  <si>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</si>
  <si>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</si>
  <si>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</si>
  <si>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</si>
  <si>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</si>
  <si>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</si>
  <si>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</si>
  <si>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</si>
  <si>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</si>
  <si>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</si>
  <si>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</si>
  <si>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</si>
  <si>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</si>
  <si>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</si>
  <si>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</si>
  <si>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</si>
  <si>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</si>
  <si>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</si>
  <si>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</si>
  <si>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</si>
  <si>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</si>
  <si>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</si>
  <si>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</si>
  <si>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</si>
  <si>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</si>
  <si>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</si>
  <si>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</si>
  <si>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</si>
  <si>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</si>
  <si>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</si>
  <si>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</si>
  <si>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</si>
  <si>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</si>
  <si>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</si>
  <si>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</si>
  <si>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</si>
  <si>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</si>
  <si>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</si>
  <si>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</si>
  <si>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</si>
  <si>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</si>
  <si>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</si>
  <si>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</si>
  <si>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</si>
  <si>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</si>
  <si>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</si>
  <si>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</si>
  <si>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</si>
  <si>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</si>
  <si>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</si>
  <si>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</si>
  <si>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</si>
  <si>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</si>
  <si>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</si>
  <si>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</si>
  <si>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</si>
  <si>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</si>
  <si>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</si>
  <si>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</si>
  <si>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</si>
  <si>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</si>
  <si>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</si>
  <si>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</si>
  <si>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</si>
  <si>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</si>
  <si>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</si>
  <si>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</si>
  <si>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</si>
  <si>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</si>
  <si>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</si>
  <si>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</si>
  <si>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</si>
  <si>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</si>
  <si>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</si>
  <si>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</si>
  <si>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</si>
  <si>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</si>
  <si>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</si>
  <si>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</si>
  <si>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</si>
  <si>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</si>
  <si>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</si>
  <si>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</si>
  <si>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</si>
  <si>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</si>
  <si>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</si>
  <si>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</si>
  <si>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</si>
  <si>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</si>
  <si>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</si>
  <si>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</si>
  <si>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</si>
  <si>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</si>
  <si>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</si>
  <si>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</si>
  <si>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</si>
  <si>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</si>
  <si>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</si>
  <si>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</si>
  <si>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</si>
  <si>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</si>
  <si>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</si>
  <si>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</si>
  <si>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</si>
  <si>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</si>
  <si>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</si>
  <si>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</si>
  <si>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</si>
  <si>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</si>
  <si>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</si>
  <si>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</si>
  <si>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</si>
  <si>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</si>
  <si>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</si>
  <si>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</si>
  <si>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</si>
  <si>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</si>
  <si>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</si>
  <si>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</si>
  <si>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</si>
  <si>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</si>
  <si>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</si>
  <si>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</si>
  <si>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</si>
  <si>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</si>
  <si>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</si>
  <si>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</si>
  <si>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</si>
  <si>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</si>
  <si>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</si>
  <si>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</si>
  <si>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</si>
  <si>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</si>
  <si>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</si>
  <si>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</si>
  <si>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</si>
  <si>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</si>
  <si>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</si>
  <si>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</si>
  <si>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</si>
  <si>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</si>
  <si>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</si>
  <si>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</si>
  <si>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</si>
  <si>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</si>
  <si>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</si>
  <si>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</si>
  <si>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</si>
  <si>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</si>
  <si>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</si>
  <si>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</si>
  <si>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</si>
  <si>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</si>
  <si>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</si>
  <si>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</si>
  <si>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</si>
  <si>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</si>
  <si>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</si>
  <si>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</si>
  <si>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</si>
  <si>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</si>
  <si>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</si>
  <si>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</si>
  <si>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</si>
  <si>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</si>
  <si>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</si>
  <si>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</si>
  <si>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</si>
  <si>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</si>
  <si>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</si>
  <si>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</si>
  <si>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</si>
  <si>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</si>
  <si>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</si>
  <si>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</si>
  <si>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</si>
  <si>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</si>
  <si>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</si>
  <si>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</si>
  <si>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</si>
  <si>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</si>
  <si>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</si>
  <si>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</si>
  <si>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</si>
  <si>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</si>
  <si>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</si>
  <si>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</si>
  <si>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</si>
  <si>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</si>
  <si>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</si>
  <si>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</si>
  <si>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</si>
  <si>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</si>
  <si>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</si>
  <si>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</si>
  <si>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</si>
  <si>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</si>
  <si>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</si>
  <si>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</si>
  <si>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</si>
  <si>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</si>
  <si>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</si>
  <si>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</si>
  <si>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</si>
  <si>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</si>
  <si>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</si>
  <si>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</si>
  <si>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</si>
  <si>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</si>
  <si>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</si>
  <si>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</si>
  <si>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</si>
  <si>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</si>
  <si>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</si>
  <si>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</si>
  <si>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</si>
  <si>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</si>
  <si>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</si>
  <si>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</si>
  <si>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</si>
  <si>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</si>
  <si>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</si>
  <si>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</si>
  <si>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</si>
  <si>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</si>
  <si>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</si>
  <si>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</si>
  <si>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</si>
  <si>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</si>
  <si>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</si>
  <si>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</si>
  <si>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</si>
  <si>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</si>
  <si>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</si>
  <si>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</si>
  <si>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</si>
  <si>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</si>
  <si>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</si>
  <si>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</si>
  <si>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</si>
  <si>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</si>
  <si>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</si>
  <si>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</si>
  <si>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</si>
  <si>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</si>
  <si>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</si>
  <si>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</si>
  <si>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</si>
  <si>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</si>
  <si>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</si>
  <si>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</si>
  <si>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</si>
  <si>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</si>
  <si>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</si>
  <si>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</si>
  <si>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</si>
  <si>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</si>
  <si>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</si>
  <si>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</si>
  <si>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</si>
  <si>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</si>
  <si>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</si>
  <si>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</si>
  <si>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</si>
  <si>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</si>
  <si>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</si>
  <si>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</si>
  <si>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</si>
  <si>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</si>
  <si>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</si>
  <si>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</si>
  <si>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</si>
  <si>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</si>
  <si>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</si>
  <si>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</si>
  <si>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</si>
  <si>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</si>
  <si>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</si>
  <si>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</si>
  <si>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</si>
  <si>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</si>
  <si>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</si>
  <si>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</si>
  <si>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</si>
  <si>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</si>
  <si>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</si>
  <si>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</si>
  <si>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</si>
  <si>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</si>
  <si>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</si>
  <si>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</si>
  <si>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</si>
  <si>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</si>
  <si>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</si>
  <si>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</si>
  <si>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</si>
  <si>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</si>
  <si>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</si>
  <si>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</si>
  <si>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</si>
  <si>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</si>
  <si>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</si>
  <si>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</si>
  <si>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</si>
  <si>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</si>
  <si>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</si>
  <si>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</si>
  <si>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</si>
  <si>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</si>
  <si>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</si>
  <si>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</si>
  <si>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</si>
  <si>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</si>
  <si>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</si>
  <si>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</si>
  <si>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</si>
  <si>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</si>
  <si>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</si>
  <si>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</si>
  <si>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</si>
  <si>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</si>
  <si>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</si>
  <si>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</si>
  <si>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</si>
  <si>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</si>
  <si>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</si>
  <si>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</si>
  <si>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</si>
  <si>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</si>
  <si>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</si>
  <si>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</si>
  <si>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</si>
  <si>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</si>
  <si>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</si>
  <si>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</si>
  <si>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</si>
  <si>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</si>
  <si>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</si>
  <si>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</si>
  <si>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</si>
  <si>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</si>
  <si>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</si>
  <si>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</si>
  <si>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</si>
  <si>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</si>
  <si>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</si>
  <si>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</si>
  <si>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</si>
  <si>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</si>
  <si>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</si>
  <si>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</si>
  <si>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</si>
  <si>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</si>
  <si>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</si>
  <si>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</si>
  <si>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</si>
  <si>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</si>
  <si>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</si>
  <si>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</si>
  <si>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</si>
  <si>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</si>
  <si>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</si>
  <si>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</si>
  <si>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</si>
  <si>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</si>
  <si>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</si>
  <si>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</si>
  <si>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</si>
  <si>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</si>
  <si>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</si>
  <si>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</si>
  <si>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</si>
  <si>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</si>
  <si>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</si>
  <si>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</si>
  <si>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</si>
  <si>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</si>
  <si>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</si>
  <si>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</si>
  <si>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</si>
  <si>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</si>
  <si>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</si>
  <si>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</si>
  <si>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</si>
  <si>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</si>
  <si>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</si>
  <si>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</si>
  <si>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</si>
  <si>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</si>
  <si>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</si>
  <si>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</si>
  <si>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</si>
  <si>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</si>
  <si>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</si>
  <si>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</si>
  <si>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</si>
  <si>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</si>
  <si>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</si>
  <si>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</si>
  <si>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</si>
  <si>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</si>
  <si>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</si>
  <si>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</si>
  <si>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</si>
  <si>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</si>
  <si>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</si>
  <si>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</si>
  <si>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</si>
  <si>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</si>
  <si>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</si>
  <si>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</si>
  <si>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</si>
  <si>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</si>
  <si>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</si>
  <si>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</si>
  <si>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</si>
  <si>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</si>
  <si>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</si>
  <si>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</si>
  <si>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</si>
  <si>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</si>
  <si>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</si>
  <si>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</si>
  <si>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</si>
  <si>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</si>
  <si>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</si>
  <si>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</si>
  <si>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</si>
  <si>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</si>
  <si>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</si>
  <si>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</si>
  <si>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</si>
  <si>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</si>
  <si>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</si>
  <si>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</si>
  <si>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</si>
  <si>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</si>
  <si>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</si>
  <si>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</si>
  <si>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</si>
  <si>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</si>
  <si>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</si>
  <si>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</si>
  <si>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</si>
  <si>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</si>
  <si>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</si>
  <si>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</si>
  <si>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</si>
  <si>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</si>
  <si>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</si>
  <si>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</si>
  <si>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</si>
  <si>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</si>
  <si>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</si>
  <si>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</si>
  <si>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</si>
  <si>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</si>
  <si>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</si>
  <si>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</si>
  <si>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</si>
  <si>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</si>
  <si>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</si>
  <si>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</si>
  <si>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</si>
  <si>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</si>
  <si>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</si>
  <si>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</si>
  <si>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</si>
  <si>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</si>
  <si>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</si>
  <si>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</si>
  <si>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</si>
  <si>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</si>
  <si>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</si>
  <si>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</si>
  <si>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</si>
  <si>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</si>
  <si>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</si>
  <si>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</si>
  <si>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</si>
  <si>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</si>
  <si>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</si>
  <si>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</si>
  <si>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</si>
  <si>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</si>
  <si>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</si>
  <si>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</si>
  <si>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</si>
  <si>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</si>
  <si>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</si>
  <si>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</si>
  <si>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</si>
  <si>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</si>
  <si>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</si>
  <si>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</si>
  <si>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</si>
  <si>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</si>
  <si>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</si>
  <si>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</si>
  <si>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</si>
  <si>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</si>
  <si>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</si>
  <si>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</si>
  <si>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</si>
  <si>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</si>
  <si>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</si>
  <si>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</si>
  <si>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</si>
  <si>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</si>
  <si>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</si>
  <si>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</si>
  <si>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</si>
  <si>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</si>
  <si>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</si>
  <si>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</si>
  <si>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</si>
  <si>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</si>
  <si>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</si>
  <si>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</si>
  <si>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</si>
  <si>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</si>
  <si>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</si>
  <si>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</si>
  <si>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</si>
  <si>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</si>
  <si>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</si>
  <si>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</si>
  <si>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</si>
  <si>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</si>
  <si>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</si>
  <si>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</si>
  <si>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</si>
  <si>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</si>
  <si>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</si>
  <si>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</si>
  <si>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</si>
  <si>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</si>
  <si>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</si>
  <si>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</si>
  <si>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</si>
  <si>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</si>
  <si>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</si>
  <si>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</si>
  <si>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</si>
  <si>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</si>
  <si>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</si>
  <si>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</si>
  <si>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</si>
  <si>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</si>
  <si>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</si>
  <si>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</si>
  <si>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</si>
  <si>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</si>
  <si>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</si>
  <si>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</si>
  <si>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</si>
  <si>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</si>
  <si>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</si>
  <si>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</si>
  <si>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</si>
  <si>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</si>
  <si>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</si>
  <si>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</si>
  <si>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</si>
  <si>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</si>
  <si>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</si>
  <si>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</si>
  <si>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</si>
  <si>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</si>
  <si>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</si>
  <si>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</si>
  <si>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</si>
  <si>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</si>
  <si>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</si>
  <si>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</si>
  <si>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</si>
  <si>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</si>
  <si>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</si>
  <si>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</si>
  <si>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</si>
  <si>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</si>
  <si>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</si>
  <si>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</si>
  <si>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</si>
  <si>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</si>
  <si>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</si>
  <si>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</si>
  <si>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</si>
  <si>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</si>
  <si>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</si>
  <si>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</si>
  <si>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</si>
  <si>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</si>
  <si>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</si>
  <si>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</si>
  <si>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</si>
  <si>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</si>
  <si>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</si>
  <si>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</si>
  <si>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</si>
  <si>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</si>
  <si>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</si>
  <si>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</si>
  <si>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</si>
  <si>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</si>
  <si>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</si>
  <si>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</si>
  <si>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</si>
  <si>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</si>
  <si>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</si>
  <si>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</si>
  <si>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</si>
  <si>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</si>
  <si>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</si>
  <si>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</si>
  <si>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</si>
  <si>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</si>
  <si>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</si>
  <si>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</si>
  <si>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</si>
  <si>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</si>
  <si>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</si>
  <si>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</si>
  <si>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</si>
  <si>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</si>
  <si>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</si>
  <si>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</si>
  <si>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</si>
  <si>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</si>
  <si>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</si>
  <si>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</si>
  <si>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</si>
  <si>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</si>
  <si>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</si>
  <si>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</si>
  <si>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</si>
  <si>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</si>
  <si>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</si>
  <si>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</si>
  <si>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</si>
  <si>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</si>
  <si>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</si>
  <si>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</si>
  <si>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</si>
  <si>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</si>
  <si>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</si>
  <si>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</si>
  <si>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</si>
  <si>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</si>
  <si>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</si>
  <si>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</si>
  <si>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</si>
  <si>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</si>
  <si>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</si>
  <si>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</si>
  <si>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</si>
  <si>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</si>
  <si>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</si>
  <si>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</si>
  <si>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</si>
  <si>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</si>
  <si>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</si>
  <si>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</si>
  <si>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</si>
  <si>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</si>
  <si>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</si>
  <si>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</si>
  <si>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</si>
  <si>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</si>
  <si>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</si>
  <si>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</si>
  <si>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</si>
  <si>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</si>
  <si>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</si>
  <si>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</si>
  <si>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</si>
  <si>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</si>
  <si>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</si>
  <si>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</si>
  <si>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</si>
  <si>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</si>
  <si>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</si>
  <si>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</si>
  <si>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</si>
  <si>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</si>
  <si>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</si>
  <si>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</si>
  <si>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</si>
  <si>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</si>
  <si>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</si>
  <si>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</si>
  <si>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</si>
  <si>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</si>
  <si>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</si>
  <si>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</si>
  <si>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</si>
  <si>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</si>
  <si>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</si>
  <si>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</si>
  <si>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</si>
  <si>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</si>
  <si>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</si>
  <si>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</si>
  <si>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</si>
  <si>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</si>
  <si>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</si>
  <si>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</si>
  <si>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</si>
  <si>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</si>
  <si>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</si>
  <si>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</si>
  <si>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</si>
  <si>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</si>
  <si>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</si>
  <si>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</si>
  <si>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</si>
  <si>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</si>
  <si>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</si>
  <si>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</si>
  <si>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</si>
  <si>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</si>
  <si>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</si>
  <si>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</si>
  <si>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</si>
  <si>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</si>
  <si>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</si>
  <si>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</si>
  <si>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</si>
  <si>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</si>
  <si>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</si>
  <si>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</si>
  <si>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</si>
  <si>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</si>
  <si>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</si>
  <si>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</si>
  <si>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</si>
  <si>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</si>
  <si>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</si>
  <si>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</si>
  <si>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</si>
  <si>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</si>
  <si>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</si>
  <si>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</si>
  <si>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</si>
  <si>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</si>
  <si>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</si>
  <si>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</si>
  <si>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</si>
  <si>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</si>
  <si>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</si>
  <si>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</si>
  <si>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</si>
  <si>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</si>
  <si>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</si>
  <si>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</si>
  <si>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</si>
  <si>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</si>
  <si>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</si>
  <si>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</si>
  <si>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</si>
  <si>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</si>
  <si>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</si>
  <si>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</si>
  <si>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</si>
  <si>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</si>
  <si>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</si>
  <si>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</si>
  <si>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</si>
  <si>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</si>
  <si>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</si>
  <si>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</si>
  <si>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</si>
  <si>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</si>
  <si>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</si>
  <si>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</si>
  <si>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</si>
  <si>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</si>
  <si>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</si>
  <si>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</si>
  <si>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</si>
  <si>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</si>
  <si>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</si>
  <si>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</si>
  <si>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</si>
  <si>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</si>
  <si>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</si>
  <si>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</si>
  <si>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</si>
  <si>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</si>
  <si>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</si>
  <si>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</si>
  <si>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</si>
  <si>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</si>
  <si>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</si>
  <si>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</si>
  <si>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</si>
  <si>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</si>
  <si>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</si>
  <si>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</si>
  <si>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</si>
  <si>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</si>
  <si>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</si>
  <si>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</si>
  <si>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</si>
  <si>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</si>
  <si>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</si>
  <si>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</si>
  <si>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</si>
  <si>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</si>
  <si>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</si>
  <si>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</si>
  <si>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</si>
  <si>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</si>
  <si>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</si>
  <si>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</si>
  <si>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</si>
  <si>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</si>
  <si>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</si>
  <si>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</si>
  <si>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</si>
  <si>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</si>
  <si>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</si>
  <si>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</si>
  <si>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</si>
  <si>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</si>
  <si>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</si>
  <si>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</si>
  <si>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</si>
  <si>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</si>
  <si>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</si>
  <si>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</si>
  <si>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</si>
  <si>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</si>
  <si>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</si>
  <si>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</si>
  <si>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</si>
  <si>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</si>
  <si>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</si>
  <si>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</si>
  <si>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</si>
  <si>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</si>
  <si>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</si>
  <si>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</si>
  <si>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</si>
  <si>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</si>
  <si>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</si>
  <si>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</si>
  <si>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</si>
  <si>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</si>
  <si>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</si>
  <si>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</si>
  <si>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</si>
  <si>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</si>
  <si>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</si>
  <si>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</si>
  <si>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</si>
  <si>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</si>
  <si>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</si>
  <si>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</si>
  <si>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</si>
  <si>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</si>
  <si>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</si>
  <si>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</si>
  <si>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</si>
  <si>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</si>
  <si>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</si>
  <si>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</si>
  <si>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</si>
  <si>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</si>
  <si>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</si>
  <si>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</si>
  <si>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</si>
  <si>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</si>
  <si>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</si>
  <si>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</si>
  <si>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</si>
  <si>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</si>
  <si>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</si>
  <si>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</si>
  <si>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</si>
  <si>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</si>
  <si>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</si>
  <si>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</si>
  <si>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</si>
  <si>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</si>
  <si>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</si>
  <si>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</si>
  <si>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</si>
  <si>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</si>
  <si>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</si>
  <si>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</si>
  <si>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</si>
  <si>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</si>
  <si>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</si>
  <si>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</si>
  <si>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</si>
  <si>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</si>
  <si>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</si>
  <si>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</si>
  <si>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</si>
  <si>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</si>
  <si>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</si>
  <si>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</si>
  <si>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</si>
  <si>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</si>
  <si>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</si>
  <si>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</si>
  <si>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</si>
  <si>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</si>
  <si>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</si>
  <si>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</si>
  <si>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</si>
  <si>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</si>
  <si>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</si>
  <si>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</si>
  <si>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</si>
  <si>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</si>
  <si>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</si>
  <si>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</si>
  <si>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</si>
  <si>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</si>
  <si>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</si>
  <si>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</si>
  <si>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</si>
  <si>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</si>
  <si>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</si>
  <si>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</si>
  <si>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</si>
  <si>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</si>
  <si>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</si>
  <si>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</si>
  <si>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</si>
  <si>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</si>
  <si>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</si>
  <si>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</si>
  <si>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</si>
  <si>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</si>
  <si>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</si>
  <si>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</si>
  <si>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</si>
  <si>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</si>
  <si>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</si>
  <si>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</si>
  <si>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</si>
  <si>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</si>
  <si>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</si>
  <si>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</si>
  <si>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</si>
  <si>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</si>
  <si>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</si>
  <si>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</si>
  <si>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</si>
  <si>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</si>
  <si>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</si>
  <si>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</si>
  <si>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</si>
  <si>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</si>
  <si>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</si>
  <si>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</si>
  <si>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</si>
  <si>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</si>
  <si>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</si>
  <si>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</si>
  <si>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</si>
  <si>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</si>
  <si>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</si>
  <si>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</si>
  <si>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</si>
  <si>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</si>
  <si>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</si>
  <si>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</si>
  <si>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</si>
  <si>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</si>
  <si>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</si>
  <si>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</si>
  <si>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</si>
  <si>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</si>
  <si>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</si>
  <si>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</si>
  <si>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</si>
  <si>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</si>
  <si>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</si>
  <si>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</si>
  <si>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</si>
  <si>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</si>
  <si>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</si>
  <si>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</si>
  <si>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</si>
  <si>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</si>
  <si>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</si>
  <si>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</si>
  <si>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</si>
  <si>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</si>
  <si>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</si>
  <si>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</si>
  <si>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</si>
  <si>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</si>
  <si>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</si>
  <si>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</si>
  <si>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</si>
  <si>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</si>
  <si>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</si>
  <si>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</si>
  <si>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</si>
  <si>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</si>
  <si>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</si>
  <si>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</si>
  <si>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</si>
  <si>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</si>
  <si>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</si>
  <si>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</si>
  <si>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</si>
  <si>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</si>
  <si>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</si>
  <si>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</si>
  <si>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</si>
  <si>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</si>
  <si>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</si>
  <si>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</si>
  <si>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</si>
  <si>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</si>
  <si>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</si>
  <si>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</si>
  <si>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</si>
  <si>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</si>
  <si>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</si>
  <si>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</si>
  <si>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</si>
  <si>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</si>
  <si>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</si>
  <si>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</si>
  <si>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</si>
  <si>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</si>
  <si>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</si>
  <si>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</si>
  <si>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</si>
  <si>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</si>
  <si>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</si>
  <si>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</si>
  <si>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</si>
  <si>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</si>
  <si>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</si>
  <si>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</si>
  <si>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</si>
  <si>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</si>
  <si>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</si>
  <si>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</si>
  <si>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</si>
  <si>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</si>
  <si>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</si>
  <si>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</si>
  <si>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</si>
  <si>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</si>
  <si>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</si>
  <si>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</si>
  <si>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</si>
  <si>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</si>
  <si>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</si>
  <si>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</si>
  <si>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</si>
  <si>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</si>
  <si>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</si>
  <si>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</si>
  <si>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</si>
  <si>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</si>
  <si>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</si>
  <si>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</si>
  <si>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</si>
  <si>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</si>
  <si>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</si>
  <si>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</si>
  <si>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</si>
  <si>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</si>
  <si>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</si>
  <si>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</si>
  <si>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</si>
  <si>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</si>
  <si>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</si>
  <si>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</si>
  <si>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</si>
  <si>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</si>
  <si>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</si>
  <si>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</si>
  <si>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</si>
  <si>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</si>
  <si>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</si>
  <si>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</si>
  <si>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</si>
  <si>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</si>
  <si>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</si>
  <si>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</si>
  <si>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</si>
  <si>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</si>
  <si>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</si>
  <si>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</si>
  <si>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</si>
  <si>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</si>
  <si>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</si>
  <si>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</si>
  <si>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</si>
  <si>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</si>
  <si>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</si>
  <si>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</si>
  <si>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</si>
  <si>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</si>
  <si>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</si>
  <si>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</si>
  <si>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</si>
  <si>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</si>
  <si>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</si>
  <si>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</si>
  <si>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</si>
  <si>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</si>
  <si>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</si>
  <si>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</si>
  <si>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</si>
  <si>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</si>
  <si>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</si>
  <si>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</si>
  <si>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</si>
  <si>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</si>
  <si>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</si>
  <si>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</si>
  <si>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</si>
  <si>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</si>
  <si>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</si>
  <si>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</si>
  <si>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</si>
  <si>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</si>
  <si>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</si>
  <si>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</si>
  <si>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</si>
  <si>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</si>
  <si>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</si>
  <si>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</si>
  <si>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</si>
  <si>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</si>
  <si>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</si>
  <si>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</si>
  <si>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</si>
  <si>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</si>
  <si>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</si>
  <si>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</si>
  <si>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</si>
  <si>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</si>
  <si>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</si>
  <si>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</si>
  <si>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</si>
  <si>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</si>
  <si>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</si>
  <si>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</si>
  <si>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</si>
  <si>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</si>
  <si>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</si>
  <si>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</si>
  <si>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</si>
  <si>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</si>
  <si>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</si>
  <si>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</si>
  <si>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</si>
  <si>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</si>
  <si>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</si>
  <si>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</si>
  <si>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</si>
  <si>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</si>
  <si>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</si>
  <si>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</si>
  <si>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</si>
  <si>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</si>
  <si>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</si>
  <si>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</si>
  <si>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</si>
  <si>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</si>
  <si>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</si>
  <si>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</si>
  <si>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</si>
  <si>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</si>
  <si>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</si>
  <si>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</si>
  <si>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</si>
  <si>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</si>
  <si>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</si>
  <si>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</si>
  <si>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</si>
  <si>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</si>
  <si>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</si>
  <si>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</si>
  <si>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</si>
  <si>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</si>
  <si>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</si>
  <si>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</si>
  <si>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</si>
  <si>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</si>
  <si>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</si>
  <si>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</si>
  <si>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</si>
  <si>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</si>
  <si>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</si>
  <si>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</si>
  <si>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</si>
  <si>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</si>
  <si>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</si>
  <si>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</si>
  <si>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</si>
  <si>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</si>
  <si>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</si>
  <si>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</si>
  <si>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</si>
  <si>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</si>
  <si>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</si>
  <si>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</si>
  <si>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</si>
  <si>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</si>
  <si>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</si>
  <si>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</si>
  <si>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</si>
  <si>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</si>
  <si>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</si>
  <si>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</si>
  <si>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</si>
  <si>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</si>
  <si>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</si>
  <si>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</si>
  <si>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</si>
  <si>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</si>
  <si>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</si>
  <si>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</si>
  <si>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</si>
  <si>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</si>
  <si>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</si>
  <si>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</si>
  <si>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</si>
  <si>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</si>
  <si>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</si>
  <si>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</si>
  <si>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</si>
  <si>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</si>
  <si>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</si>
  <si>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</si>
  <si>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</si>
  <si>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</si>
  <si>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</si>
  <si>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</si>
  <si>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</si>
  <si>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</si>
  <si>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</si>
  <si>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</si>
  <si>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</si>
  <si>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</si>
  <si>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</si>
  <si>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</si>
  <si>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</si>
  <si>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</si>
  <si>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</si>
  <si>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</si>
  <si>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</si>
  <si>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</si>
  <si>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</si>
  <si>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</si>
  <si>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</si>
  <si>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</si>
  <si>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</si>
  <si>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</si>
  <si>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</si>
  <si>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</si>
  <si>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</si>
  <si>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</si>
  <si>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</si>
  <si>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</si>
  <si>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</si>
  <si>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</si>
  <si>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</si>
  <si>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</si>
  <si>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</si>
  <si>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</si>
  <si>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</si>
  <si>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</si>
  <si>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</si>
  <si>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</si>
  <si>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</si>
  <si>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</si>
  <si>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</si>
  <si>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</si>
  <si>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</si>
  <si>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</si>
  <si>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</si>
  <si>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</si>
  <si>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</si>
  <si>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</si>
  <si>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</si>
  <si>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</si>
  <si>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</si>
  <si>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</si>
  <si>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</si>
  <si>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</si>
  <si>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</si>
  <si>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</si>
  <si>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</si>
  <si>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</si>
  <si>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</si>
  <si>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</si>
  <si>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</si>
  <si>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</si>
  <si>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</si>
  <si>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</si>
  <si>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</si>
  <si>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</si>
  <si>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</si>
  <si>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</si>
  <si>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</si>
  <si>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</si>
  <si>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</si>
  <si>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</si>
  <si>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</si>
  <si>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</si>
  <si>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</si>
  <si>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</si>
  <si>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</si>
  <si>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</si>
  <si>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</si>
  <si>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</si>
  <si>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</si>
  <si>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</si>
  <si>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</si>
  <si>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</si>
  <si>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</si>
  <si>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</si>
  <si>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</si>
  <si>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</si>
  <si>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</si>
  <si>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</si>
  <si>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</si>
  <si>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</si>
  <si>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</si>
  <si>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</si>
  <si>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</si>
  <si>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</si>
  <si>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</si>
  <si>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</si>
  <si>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</si>
  <si>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</si>
  <si>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</si>
  <si>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</si>
  <si>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</si>
  <si>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</si>
  <si>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</si>
  <si>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</si>
  <si>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</si>
  <si>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</si>
  <si>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</si>
  <si>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</si>
  <si>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</si>
  <si>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</si>
  <si>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</si>
  <si>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</si>
  <si>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</si>
  <si>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</si>
  <si>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</si>
  <si>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</si>
  <si>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</si>
  <si>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</si>
  <si>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</si>
  <si>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</si>
  <si>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</si>
  <si>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</si>
  <si>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</si>
  <si>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</si>
  <si>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</si>
  <si>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</si>
  <si>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</si>
  <si>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</si>
  <si>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</si>
  <si>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</si>
  <si>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</si>
  <si>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</si>
  <si>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</si>
  <si>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</si>
  <si>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</si>
  <si>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</si>
  <si>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</si>
  <si>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</si>
  <si>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</si>
  <si>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</si>
  <si>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</si>
  <si>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</si>
  <si>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</si>
  <si>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</si>
  <si>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</si>
  <si>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</si>
  <si>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</si>
  <si>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</si>
  <si>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</si>
  <si>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</si>
  <si>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</si>
  <si>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</si>
  <si>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</si>
  <si>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</si>
  <si>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</si>
  <si>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</si>
  <si>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</si>
  <si>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</si>
  <si>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</si>
  <si>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</si>
  <si>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</si>
  <si>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</si>
  <si>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</si>
  <si>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</si>
  <si>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</si>
  <si>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</si>
  <si>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</si>
  <si>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</si>
  <si>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</si>
  <si>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</si>
  <si>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</si>
  <si>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</si>
  <si>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</si>
  <si>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</si>
  <si>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</si>
  <si>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</si>
  <si>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</si>
  <si>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</si>
  <si>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</si>
  <si>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</si>
  <si>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</si>
  <si>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</si>
  <si>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</si>
  <si>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</si>
  <si>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</si>
  <si>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</si>
  <si>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</si>
  <si>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</si>
  <si>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</si>
  <si>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</si>
  <si>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</si>
  <si>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</si>
  <si>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</si>
  <si>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</si>
  <si>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</si>
  <si>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</si>
  <si>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</si>
  <si>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</si>
  <si>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</si>
  <si>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</si>
  <si>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</si>
  <si>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</si>
  <si>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</si>
  <si>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</si>
  <si>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</si>
  <si>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</si>
  <si>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</si>
  <si>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</si>
  <si>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</si>
  <si>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</si>
  <si>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</si>
  <si>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</si>
  <si>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</si>
  <si>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</si>
  <si>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</si>
  <si>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</si>
  <si>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</si>
  <si>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</si>
  <si>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</si>
  <si>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</si>
  <si>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</si>
  <si>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</si>
  <si>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</si>
  <si>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</si>
  <si>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</si>
  <si>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</si>
  <si>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</si>
  <si>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</si>
  <si>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</si>
  <si>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</si>
  <si>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</si>
  <si>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</si>
  <si>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</si>
  <si>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</si>
  <si>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</si>
  <si>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</si>
  <si>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</si>
  <si>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</si>
  <si>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</si>
  <si>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</si>
  <si>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</si>
  <si>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</si>
  <si>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</si>
  <si>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</si>
  <si>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</si>
  <si>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</si>
  <si>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</si>
  <si>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</si>
  <si>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</si>
  <si>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</si>
  <si>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</si>
  <si>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</si>
  <si>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</si>
  <si>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</si>
  <si>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</si>
  <si>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</si>
  <si>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</si>
  <si>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</si>
  <si>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</si>
  <si>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</si>
  <si>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</si>
  <si>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</si>
  <si>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</si>
  <si>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</si>
  <si>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</si>
  <si>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</si>
  <si>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</si>
  <si>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</si>
  <si>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</si>
  <si>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</si>
  <si>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</si>
  <si>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</si>
  <si>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</si>
  <si>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</si>
  <si>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</si>
  <si>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</si>
  <si>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</si>
  <si>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</si>
  <si>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</si>
  <si>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</si>
  <si>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</si>
  <si>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</si>
  <si>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</si>
  <si>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</si>
  <si>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</si>
  <si>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</si>
  <si>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</si>
  <si>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</si>
  <si>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</si>
  <si>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</si>
  <si>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</si>
  <si>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</si>
  <si>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</si>
  <si>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</si>
  <si>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</si>
  <si>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</si>
  <si>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</si>
  <si>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</si>
  <si>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</si>
  <si>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</si>
  <si>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</si>
  <si>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</si>
  <si>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</si>
  <si>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</si>
  <si>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</si>
  <si>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</si>
  <si>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</si>
  <si>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</si>
  <si>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</si>
  <si>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</si>
  <si>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</si>
  <si>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</si>
  <si>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</si>
  <si>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</si>
  <si>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</si>
  <si>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</si>
  <si>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</si>
  <si>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</si>
  <si>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</si>
  <si>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</si>
  <si>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</si>
  <si>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</si>
  <si>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</si>
  <si>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</si>
  <si>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</si>
  <si>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</si>
  <si>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</si>
  <si>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</si>
  <si>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</si>
  <si>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</si>
  <si>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</si>
  <si>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</si>
  <si>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</si>
  <si>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</si>
  <si>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</si>
  <si>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</si>
  <si>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</si>
  <si>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</si>
  <si>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</si>
  <si>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</si>
  <si>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</si>
  <si>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</si>
  <si>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</si>
  <si>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</si>
  <si>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</si>
  <si>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</si>
  <si>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</si>
  <si>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</si>
  <si>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</si>
  <si>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</si>
  <si>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</si>
  <si>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</si>
  <si>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</si>
  <si>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</si>
  <si>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</si>
  <si>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</si>
  <si>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</si>
  <si>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</si>
  <si>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</si>
  <si>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</si>
  <si>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</si>
  <si>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</si>
  <si>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</si>
  <si>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</si>
  <si>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</si>
  <si>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</si>
  <si>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</si>
  <si>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</si>
  <si>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</si>
  <si>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</si>
  <si>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</si>
  <si>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</si>
  <si>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</si>
  <si>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</si>
  <si>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</si>
  <si>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</si>
  <si>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</si>
  <si>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</si>
  <si>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</si>
  <si>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</si>
  <si>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</si>
  <si>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</si>
  <si>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</si>
  <si>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</si>
  <si>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</si>
  <si>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</si>
  <si>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</si>
  <si>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</si>
  <si>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</si>
  <si>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</si>
  <si>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</si>
  <si>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</si>
  <si>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</si>
  <si>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</si>
  <si>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</si>
  <si>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</si>
  <si>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</si>
  <si>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</si>
  <si>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</si>
  <si>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</si>
  <si>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</si>
  <si>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</si>
  <si>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</si>
  <si>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</si>
  <si>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</si>
  <si>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</si>
  <si>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</si>
  <si>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</si>
  <si>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</si>
  <si>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</si>
  <si>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</si>
  <si>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</si>
  <si>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</si>
  <si>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</si>
  <si>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</si>
  <si>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</si>
  <si>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</si>
  <si>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</si>
  <si>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</si>
  <si>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</si>
  <si>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</si>
  <si>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</si>
  <si>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</si>
  <si>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</si>
  <si>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</si>
  <si>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</si>
  <si>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</si>
  <si>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</si>
  <si>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</si>
  <si>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</si>
  <si>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</si>
  <si>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</si>
  <si>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</si>
  <si>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</si>
  <si>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</si>
  <si>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</si>
  <si>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</si>
  <si>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</si>
  <si>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</si>
  <si>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</si>
  <si>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</si>
  <si>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</si>
  <si>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</si>
  <si>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</si>
  <si>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</si>
  <si>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</si>
  <si>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</si>
  <si>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</si>
  <si>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</si>
  <si>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</si>
  <si>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</si>
  <si>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</si>
  <si>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</si>
  <si>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</si>
  <si>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</si>
  <si>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</si>
  <si>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</si>
  <si>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</si>
  <si>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</si>
  <si>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</si>
  <si>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</si>
  <si>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</si>
  <si>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</si>
  <si>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</si>
  <si>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</si>
  <si>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</si>
  <si>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</si>
  <si>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</si>
  <si>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</si>
  <si>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</si>
  <si>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</si>
  <si>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</si>
  <si>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</si>
  <si>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</si>
  <si>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</si>
  <si>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</si>
  <si>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</si>
  <si>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</si>
  <si>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</si>
  <si>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</si>
  <si>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</si>
  <si>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</si>
  <si>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</si>
  <si>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</si>
  <si>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</si>
  <si>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</si>
  <si>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</si>
  <si>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</si>
  <si>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</si>
  <si>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</si>
  <si>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</si>
  <si>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</si>
  <si>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</si>
  <si>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</si>
  <si>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</si>
  <si>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</si>
  <si>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</si>
  <si>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</si>
  <si>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</si>
  <si>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</si>
  <si>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</si>
  <si>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</si>
  <si>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</si>
  <si>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</si>
  <si>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</si>
  <si>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</si>
  <si>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</si>
  <si>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</si>
  <si>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</si>
  <si>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</si>
  <si>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</si>
  <si>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</si>
  <si>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</si>
  <si>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</si>
  <si>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</si>
  <si>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</si>
  <si>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</si>
  <si>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</si>
  <si>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</si>
  <si>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</si>
  <si>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</si>
  <si>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</si>
  <si>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</si>
  <si>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</si>
  <si>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</si>
  <si>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</si>
  <si>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</si>
  <si>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</si>
  <si>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</si>
  <si>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</si>
  <si>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</si>
  <si>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</si>
  <si>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</si>
  <si>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</si>
  <si>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</si>
  <si>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</si>
  <si>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</si>
  <si>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</si>
  <si>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</si>
  <si>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</si>
  <si>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</si>
  <si>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</si>
  <si>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</si>
  <si>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</si>
  <si>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</si>
  <si>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</si>
  <si>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</si>
  <si>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</si>
  <si>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</si>
  <si>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</si>
  <si>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</si>
  <si>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</si>
  <si>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</si>
  <si>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</si>
  <si>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</si>
  <si>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</si>
  <si>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</si>
  <si>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</si>
  <si>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</si>
  <si>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</si>
  <si>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</si>
  <si>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</si>
  <si>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</si>
  <si>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</si>
  <si>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</si>
  <si>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</si>
  <si>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</si>
  <si>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</si>
  <si>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</si>
  <si>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</si>
  <si>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</si>
  <si>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</si>
  <si>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</si>
  <si>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</si>
  <si>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</si>
  <si>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</si>
  <si>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</si>
  <si>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</si>
  <si>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</si>
  <si>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</si>
  <si>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</si>
  <si>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</si>
  <si>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</si>
  <si>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</si>
  <si>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</si>
  <si>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</si>
  <si>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</si>
  <si>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</si>
  <si>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</si>
  <si>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</si>
  <si>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</si>
  <si>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</si>
  <si>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</si>
  <si>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</si>
  <si>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</si>
  <si>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</si>
  <si>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</si>
  <si>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</si>
  <si>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</si>
  <si>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</si>
  <si>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</si>
  <si>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</si>
  <si>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</si>
  <si>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</si>
  <si>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</si>
  <si>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</si>
  <si>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</si>
  <si>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</si>
  <si>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</si>
  <si>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</si>
  <si>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</si>
  <si>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</si>
  <si>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</si>
  <si>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</si>
  <si>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</si>
  <si>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</si>
  <si>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</si>
  <si>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</si>
  <si>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</si>
  <si>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</si>
  <si>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</si>
  <si>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</si>
  <si>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</si>
  <si>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</si>
  <si>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</si>
  <si>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</si>
  <si>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</si>
  <si>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</si>
  <si>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</si>
  <si>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</si>
  <si>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</si>
  <si>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</si>
  <si>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</si>
  <si>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</si>
  <si>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</si>
  <si>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</si>
  <si>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</si>
  <si>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</si>
  <si>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</si>
  <si>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</si>
  <si>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</si>
  <si>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</si>
  <si>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</si>
  <si>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</si>
  <si>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</si>
  <si>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</si>
  <si>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</si>
  <si>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</si>
  <si>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</si>
  <si>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</si>
  <si>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</si>
  <si>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</si>
  <si>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</si>
  <si>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</si>
  <si>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</si>
  <si>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</si>
  <si>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</si>
  <si>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</si>
  <si>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</si>
  <si>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</si>
  <si>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</si>
  <si>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</si>
  <si>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</si>
  <si>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</si>
  <si>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</si>
  <si>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</si>
  <si>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</si>
  <si>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</si>
  <si>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</si>
  <si>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</si>
  <si>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</si>
  <si>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</si>
  <si>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</si>
  <si>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</si>
  <si>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</si>
  <si>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</si>
  <si>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</si>
  <si>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</si>
  <si>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</si>
  <si>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</si>
  <si>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</si>
  <si>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</si>
  <si>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</si>
  <si>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</si>
  <si>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</si>
  <si>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</si>
  <si>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</si>
  <si>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</si>
  <si>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</si>
  <si>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</si>
  <si>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</si>
  <si>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</si>
  <si>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</si>
  <si>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</si>
  <si>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</si>
  <si>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</si>
  <si>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</si>
  <si>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</si>
  <si>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</si>
  <si>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</si>
  <si>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</si>
  <si>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</si>
  <si>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</si>
  <si>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</si>
  <si>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</si>
  <si>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</si>
  <si>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</si>
  <si>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</si>
  <si>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</si>
  <si>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</si>
  <si>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</si>
  <si>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</si>
  <si>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</si>
  <si>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</si>
  <si>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</si>
  <si>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</si>
  <si>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</si>
  <si>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</si>
  <si>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</si>
  <si>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</si>
  <si>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</si>
  <si>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</si>
  <si>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</si>
  <si>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</si>
  <si>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</si>
  <si>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</si>
  <si>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</si>
  <si>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</si>
  <si>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</si>
  <si>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</si>
  <si>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</si>
  <si>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</si>
  <si>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</si>
  <si>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</si>
  <si>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</si>
  <si>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</si>
  <si>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</si>
  <si>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</si>
  <si>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</si>
  <si>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</si>
  <si>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</si>
  <si>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</si>
  <si>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</si>
  <si>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</si>
  <si>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</si>
  <si>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</si>
  <si>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</si>
  <si>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</si>
  <si>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</si>
  <si>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</si>
  <si>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</si>
  <si>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</si>
  <si>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</si>
  <si>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</si>
  <si>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</si>
  <si>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</si>
  <si>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</si>
  <si>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</si>
  <si>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</si>
  <si>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</si>
  <si>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</si>
  <si>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</si>
  <si>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</si>
  <si>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</si>
  <si>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</si>
  <si>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</si>
  <si>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</si>
  <si>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</si>
  <si>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</si>
  <si>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</si>
  <si>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</si>
  <si>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</si>
  <si>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</si>
  <si>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</si>
  <si>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</si>
  <si>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</si>
  <si>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</si>
  <si>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</si>
  <si>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</si>
  <si>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</si>
  <si>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</si>
  <si>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</si>
  <si>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</si>
  <si>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</si>
  <si>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</si>
  <si>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</si>
  <si>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</si>
  <si>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</si>
  <si>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</si>
  <si>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</si>
  <si>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</si>
  <si>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</si>
  <si>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</si>
  <si>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</si>
  <si>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</si>
  <si>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</si>
  <si>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</si>
  <si>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</si>
  <si>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</si>
  <si>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</si>
  <si>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</si>
  <si>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</si>
  <si>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</si>
  <si>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</si>
  <si>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</si>
  <si>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</si>
  <si>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</si>
  <si>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</si>
  <si>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</si>
  <si>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</si>
  <si>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</si>
  <si>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</si>
  <si>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</si>
  <si>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</si>
  <si>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</si>
  <si>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</si>
  <si>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</si>
  <si>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</si>
  <si>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</si>
  <si>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</si>
  <si>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</si>
  <si>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</si>
  <si>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</si>
  <si>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</si>
  <si>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</si>
  <si>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</si>
  <si>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</si>
  <si>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</si>
  <si>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</si>
  <si>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</si>
  <si>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</si>
  <si>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</si>
  <si>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</si>
  <si>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</si>
  <si>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</si>
  <si>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</si>
  <si>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</si>
  <si>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</si>
  <si>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</si>
  <si>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</si>
  <si>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</si>
  <si>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</si>
  <si>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</si>
  <si>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</si>
  <si>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</si>
  <si>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</si>
  <si>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</si>
  <si>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</si>
  <si>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</si>
  <si>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</si>
  <si>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</si>
  <si>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</si>
  <si>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</si>
  <si>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</si>
  <si>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</si>
  <si>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</si>
  <si>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</si>
  <si>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</si>
  <si>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</si>
  <si>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</si>
  <si>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</si>
  <si>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</si>
  <si>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</si>
  <si>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</si>
  <si>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</si>
  <si>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</si>
  <si>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</si>
  <si>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</si>
  <si>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</si>
  <si>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</si>
  <si>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</si>
  <si>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</si>
  <si>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</si>
  <si>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</si>
  <si>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</si>
  <si>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</si>
  <si>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</si>
  <si>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</si>
  <si>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</si>
  <si>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</si>
  <si>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</si>
  <si>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</si>
  <si>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</si>
  <si>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</si>
  <si>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</si>
  <si>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</si>
  <si>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</si>
  <si>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</si>
  <si>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</si>
  <si>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</si>
  <si>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</si>
  <si>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</si>
  <si>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</si>
  <si>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</si>
  <si>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</si>
  <si>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</si>
  <si>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</si>
  <si>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</si>
  <si>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</si>
  <si>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</si>
  <si>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</si>
  <si>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</si>
  <si>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</si>
  <si>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</si>
  <si>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</si>
  <si>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</si>
  <si>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</si>
  <si>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</si>
  <si>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</si>
  <si>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</si>
  <si>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</si>
  <si>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</si>
  <si>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</si>
  <si>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</si>
  <si>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</si>
  <si>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</si>
  <si>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</si>
  <si>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</si>
  <si>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</si>
  <si>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</si>
  <si>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</si>
  <si>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</si>
  <si>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</si>
  <si>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</si>
  <si>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</si>
  <si>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</si>
  <si>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</si>
  <si>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</si>
  <si>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</si>
  <si>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</si>
  <si>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</si>
  <si>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</si>
  <si>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</si>
  <si>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</si>
  <si>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</si>
  <si>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</si>
  <si>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</si>
  <si>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</si>
  <si>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</si>
  <si>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</si>
  <si>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</si>
  <si>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</si>
  <si>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</si>
  <si>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</si>
  <si>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</si>
  <si>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</si>
  <si>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</si>
  <si>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</si>
  <si>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</si>
  <si>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</si>
  <si>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</si>
  <si>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</si>
  <si>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</si>
  <si>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</si>
  <si>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</si>
  <si>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</si>
  <si>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</si>
  <si>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</si>
  <si>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</si>
  <si>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</si>
  <si>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</si>
  <si>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</si>
  <si>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</si>
  <si>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</si>
  <si>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</si>
  <si>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</si>
  <si>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</si>
  <si>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</si>
  <si>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</si>
  <si>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</si>
  <si>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</si>
  <si>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</si>
  <si>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</si>
  <si>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</si>
  <si>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</si>
  <si>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</si>
  <si>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</si>
  <si>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</si>
  <si>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</si>
  <si>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</si>
  <si>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</si>
  <si>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</si>
  <si>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</si>
  <si>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</si>
  <si>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</si>
  <si>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</si>
  <si>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</si>
  <si>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</si>
  <si>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</si>
  <si>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</si>
  <si>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</si>
  <si>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</si>
  <si>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</si>
  <si>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</si>
  <si>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</si>
  <si>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</si>
  <si>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</si>
  <si>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</si>
  <si>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</si>
  <si>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</si>
  <si>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</si>
  <si>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</si>
  <si>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</si>
  <si>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</si>
  <si>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</si>
  <si>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</si>
  <si>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</si>
  <si>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</si>
  <si>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</si>
  <si>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</si>
  <si>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</si>
  <si>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</si>
  <si>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</si>
  <si>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</si>
  <si>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</si>
  <si>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</si>
  <si>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</si>
  <si>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</si>
  <si>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</si>
  <si>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</si>
  <si>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</si>
  <si>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</si>
  <si>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</si>
  <si>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</si>
  <si>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</si>
  <si>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</si>
  <si>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</si>
  <si>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</si>
  <si>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</si>
  <si>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</si>
  <si>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</si>
  <si>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</si>
  <si>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</si>
  <si>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</si>
  <si>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</si>
  <si>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</si>
  <si>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</si>
  <si>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</si>
  <si>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</si>
  <si>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</si>
  <si>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</si>
  <si>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</si>
  <si>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</si>
  <si>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</si>
  <si>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</si>
  <si>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</si>
  <si>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</si>
  <si>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</si>
  <si>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</si>
  <si>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</si>
  <si>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</si>
  <si>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</si>
  <si>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</si>
  <si>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</si>
  <si>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</si>
  <si>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</si>
  <si>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</si>
  <si>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</si>
  <si>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</si>
  <si>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</si>
  <si>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</si>
  <si>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</si>
  <si>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</si>
  <si>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</si>
  <si>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</si>
  <si>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</si>
  <si>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</si>
  <si>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</si>
  <si>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</si>
  <si>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</si>
  <si>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</si>
  <si>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</si>
  <si>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</si>
  <si>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</si>
  <si>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</si>
  <si>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</si>
  <si>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</si>
  <si>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</si>
  <si>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</si>
  <si>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</si>
  <si>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</si>
  <si>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</si>
  <si>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</si>
  <si>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</si>
  <si>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</si>
  <si>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</si>
  <si>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</si>
  <si>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</si>
  <si>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</si>
  <si>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</si>
  <si>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</si>
  <si>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</si>
  <si>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</si>
  <si>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</si>
  <si>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</si>
  <si>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</si>
  <si>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</si>
  <si>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</si>
  <si>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</si>
  <si>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</si>
  <si>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</si>
  <si>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</si>
  <si>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</si>
  <si>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</si>
  <si>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</si>
  <si>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</si>
  <si>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</si>
  <si>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</si>
  <si>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</si>
  <si>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</si>
  <si>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</si>
  <si>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</si>
  <si>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</si>
  <si>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</si>
  <si>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</si>
  <si>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</si>
  <si>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</si>
  <si>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</si>
  <si>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</si>
  <si>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</si>
  <si>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</si>
  <si>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</si>
  <si>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</si>
  <si>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</si>
  <si>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</si>
  <si>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</si>
  <si>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</si>
  <si>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</si>
  <si>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</si>
  <si>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</si>
  <si>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</si>
  <si>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</si>
  <si>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</si>
  <si>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</si>
  <si>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</si>
  <si>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</si>
  <si>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</si>
  <si>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</si>
  <si>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</si>
  <si>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</si>
  <si>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</si>
  <si>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</si>
  <si>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</si>
  <si>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</si>
  <si>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</si>
  <si>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</si>
  <si>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</si>
  <si>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</si>
  <si>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</si>
  <si>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</si>
  <si>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</si>
  <si>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</si>
  <si>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</si>
  <si>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</si>
  <si>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</si>
  <si>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</si>
  <si>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</si>
  <si>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</si>
  <si>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</si>
  <si>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</si>
  <si>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</si>
  <si>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</si>
  <si>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</si>
  <si>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</si>
  <si>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</si>
  <si>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</si>
  <si>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</si>
  <si>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</si>
  <si>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</si>
  <si>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</si>
  <si>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</si>
  <si>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</si>
  <si>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</si>
  <si>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</si>
  <si>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</si>
  <si>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</si>
  <si>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</si>
  <si>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</si>
  <si>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</si>
  <si>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</si>
  <si>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</si>
  <si>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</si>
  <si>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</si>
  <si>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</si>
  <si>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</si>
  <si>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</si>
  <si>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</si>
  <si>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</si>
  <si>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</si>
  <si>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</si>
  <si>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</si>
  <si>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</si>
  <si>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</si>
  <si>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</si>
  <si>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</si>
  <si>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</si>
  <si>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</si>
  <si>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</si>
  <si>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</si>
  <si>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</si>
  <si>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</si>
  <si>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</si>
  <si>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</si>
  <si>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</si>
  <si>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</si>
  <si>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</si>
  <si>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</si>
  <si>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</si>
  <si>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</si>
  <si>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</si>
  <si>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</si>
  <si>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</si>
  <si>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</si>
  <si>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</si>
  <si>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</si>
  <si>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</si>
  <si>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</si>
  <si>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</si>
  <si>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</si>
  <si>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</si>
  <si>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</si>
  <si>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</si>
  <si>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</si>
  <si>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</si>
  <si>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</si>
  <si>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</si>
  <si>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</si>
  <si>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</si>
  <si>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</si>
  <si>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</si>
  <si>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</si>
  <si>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</si>
  <si>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</si>
  <si>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</si>
  <si>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</si>
  <si>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</si>
  <si>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</si>
  <si>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</si>
  <si>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</si>
  <si>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</si>
  <si>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</si>
  <si>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</si>
  <si>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</si>
  <si>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</si>
  <si>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</si>
  <si>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</si>
  <si>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</si>
  <si>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</si>
  <si>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</si>
  <si>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</si>
  <si>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</si>
  <si>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</si>
  <si>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</si>
  <si>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</si>
  <si>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</si>
  <si>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</si>
  <si>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</si>
  <si>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</si>
  <si>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</si>
  <si>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</si>
  <si>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</si>
  <si>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</si>
  <si>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</si>
  <si>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</si>
  <si>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</si>
  <si>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</si>
  <si>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</si>
  <si>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</si>
  <si>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</si>
  <si>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</si>
  <si>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</si>
  <si>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</si>
  <si>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</si>
  <si>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</si>
  <si>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</si>
  <si>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</si>
  <si>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</si>
  <si>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</si>
  <si>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</si>
  <si>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</si>
  <si>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</si>
  <si>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</si>
  <si>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</si>
  <si>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</si>
  <si>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</si>
  <si>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</si>
  <si>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</si>
  <si>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</si>
  <si>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</si>
  <si>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</si>
  <si>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</si>
  <si>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</si>
  <si>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</si>
  <si>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</si>
  <si>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</si>
  <si>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</si>
  <si>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</si>
  <si>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</si>
  <si>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</si>
  <si>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</si>
  <si>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</si>
  <si>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</si>
  <si>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</si>
  <si>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</si>
  <si>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</si>
  <si>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</si>
  <si>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</si>
  <si>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</si>
  <si>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</si>
  <si>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</si>
  <si>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</si>
  <si>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</si>
  <si>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</si>
  <si>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</si>
  <si>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</si>
  <si>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</si>
  <si>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</si>
  <si>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</si>
  <si>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</si>
  <si>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</si>
  <si>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</si>
  <si>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</si>
  <si>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</si>
  <si>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</si>
  <si>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</si>
  <si>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</si>
  <si>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</si>
  <si>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</si>
  <si>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</si>
  <si>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</si>
  <si>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</si>
  <si>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</si>
  <si>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</si>
  <si>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</si>
  <si>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</si>
  <si>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</si>
  <si>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</si>
  <si>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</si>
  <si>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</si>
  <si>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</si>
  <si>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</si>
  <si>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</si>
  <si>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</si>
  <si>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</si>
  <si>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</si>
  <si>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</si>
  <si>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</si>
  <si>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</si>
  <si>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</si>
  <si>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</si>
  <si>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</si>
  <si>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</si>
  <si>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</si>
  <si>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</si>
  <si>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</si>
  <si>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</si>
  <si>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</si>
  <si>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</si>
  <si>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</si>
  <si>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</si>
  <si>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</si>
  <si>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</si>
  <si>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</si>
  <si>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</si>
  <si>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</si>
  <si>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</si>
  <si>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</si>
  <si>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</si>
  <si>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</si>
  <si>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</si>
  <si>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</si>
  <si>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</si>
  <si>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</si>
  <si>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</si>
  <si>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</si>
  <si>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</si>
  <si>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</si>
  <si>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</si>
  <si>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</si>
  <si>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</si>
  <si>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</si>
  <si>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</si>
  <si>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</si>
  <si>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</si>
  <si>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</si>
  <si>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</si>
  <si>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</si>
  <si>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</si>
  <si>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</si>
  <si>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</si>
  <si>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</si>
  <si>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</si>
  <si>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</si>
  <si>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</si>
  <si>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</si>
  <si>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</si>
  <si>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</si>
  <si>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</si>
  <si>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</si>
  <si>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</si>
  <si>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</si>
  <si>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</si>
  <si>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</si>
  <si>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</si>
  <si>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</si>
  <si>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</si>
  <si>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</si>
  <si>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</si>
  <si>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</si>
  <si>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</si>
  <si>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</si>
  <si>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</si>
  <si>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</si>
  <si>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</si>
  <si>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</si>
  <si>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</si>
  <si>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</si>
  <si>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</si>
  <si>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</si>
  <si>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</si>
  <si>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</si>
  <si>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</si>
  <si>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</si>
  <si>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</si>
  <si>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</si>
  <si>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</si>
  <si>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</si>
  <si>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</si>
  <si>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</si>
  <si>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</si>
  <si>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</si>
  <si>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</si>
  <si>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</si>
  <si>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</si>
  <si>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</si>
  <si>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</si>
  <si>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</si>
  <si>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</si>
  <si>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</si>
  <si>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</si>
  <si>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</si>
  <si>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</si>
  <si>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</si>
  <si>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</si>
  <si>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</si>
  <si>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</si>
  <si>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</si>
  <si>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</si>
  <si>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</si>
  <si>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</si>
  <si>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</si>
  <si>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</si>
  <si>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</si>
  <si>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</si>
  <si>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</si>
  <si>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</si>
  <si>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</si>
  <si>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</si>
  <si>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</si>
  <si>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</si>
  <si>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</si>
  <si>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</si>
  <si>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</si>
  <si>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</si>
  <si>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</si>
  <si>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</si>
  <si>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</si>
  <si>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</si>
  <si>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</si>
  <si>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</si>
  <si>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</si>
  <si>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</si>
  <si>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</si>
  <si>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</si>
  <si>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</si>
  <si>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</si>
  <si>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</si>
  <si>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</si>
  <si>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</si>
  <si>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</si>
  <si>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</si>
  <si>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</si>
  <si>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</si>
  <si>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</si>
  <si>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</si>
  <si>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</si>
  <si>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</si>
  <si>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</si>
  <si>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</si>
  <si>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</si>
  <si>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</si>
  <si>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</si>
  <si>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</si>
  <si>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</si>
  <si>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</si>
  <si>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</si>
  <si>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</si>
  <si>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</si>
  <si>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</si>
  <si>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</si>
  <si>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</si>
  <si>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</si>
  <si>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</si>
  <si>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</si>
  <si>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</si>
  <si>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</si>
  <si>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</si>
  <si>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</si>
  <si>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</si>
  <si>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</si>
  <si>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</si>
  <si>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</si>
  <si>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</si>
  <si>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</si>
  <si>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</si>
  <si>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</si>
  <si>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</si>
  <si>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</si>
  <si>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</si>
  <si>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</si>
  <si>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</si>
  <si>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</si>
  <si>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</si>
  <si>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</si>
  <si>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</si>
  <si>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</si>
  <si>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</si>
  <si>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</si>
  <si>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</si>
  <si>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</si>
  <si>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</si>
  <si>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</si>
  <si>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</si>
  <si>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</si>
  <si>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</si>
  <si>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</si>
  <si>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</si>
  <si>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</si>
  <si>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</si>
  <si>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</si>
  <si>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</si>
  <si>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</si>
  <si>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</si>
  <si>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</si>
  <si>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</si>
  <si>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</si>
  <si>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</si>
  <si>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</si>
  <si>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</si>
  <si>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</si>
  <si>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</si>
  <si>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</si>
  <si>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</si>
  <si>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</si>
  <si>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</si>
  <si>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</si>
  <si>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</si>
  <si>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</si>
  <si>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</si>
  <si>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</si>
  <si>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</si>
  <si>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</si>
  <si>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</si>
  <si>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</si>
  <si>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</si>
  <si>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</si>
  <si>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</si>
  <si>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</si>
  <si>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</si>
  <si>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</si>
  <si>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</si>
  <si>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</si>
  <si>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</si>
  <si>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</si>
  <si>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</si>
  <si>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</si>
  <si>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</si>
  <si>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</si>
  <si>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</si>
  <si>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</si>
  <si>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</si>
  <si>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</si>
  <si>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</si>
  <si>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</si>
  <si>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</si>
  <si>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</si>
  <si>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</si>
  <si>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</si>
  <si>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</si>
  <si>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</si>
  <si>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</si>
  <si>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</si>
  <si>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</si>
  <si>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</si>
  <si>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</si>
  <si>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</si>
  <si>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</si>
  <si>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</si>
  <si>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</si>
  <si>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</si>
  <si>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</si>
  <si>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</si>
  <si>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</si>
  <si>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</si>
  <si>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</si>
  <si>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</si>
  <si>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</si>
  <si>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</si>
  <si>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</si>
  <si>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</si>
  <si>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</si>
  <si>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</si>
  <si>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</si>
  <si>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</si>
  <si>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</si>
  <si>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</si>
  <si>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</si>
  <si>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</si>
  <si>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</si>
  <si>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</si>
  <si>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</si>
  <si>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</si>
  <si>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</si>
  <si>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</si>
  <si>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</si>
  <si>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</si>
  <si>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</si>
  <si>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</si>
  <si>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</si>
  <si>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</si>
  <si>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</si>
  <si>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</si>
  <si>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</si>
  <si>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</si>
  <si>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</si>
  <si>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</si>
  <si>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</si>
  <si>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</si>
  <si>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</si>
  <si>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</si>
  <si>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</si>
  <si>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</si>
  <si>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</si>
  <si>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</si>
  <si>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</si>
  <si>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</si>
  <si>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</si>
  <si>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</si>
  <si>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</si>
  <si>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</si>
  <si>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</si>
  <si>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</si>
  <si>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</si>
  <si>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</si>
  <si>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</si>
  <si>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</si>
  <si>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</si>
  <si>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</si>
  <si>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</si>
  <si>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</si>
  <si>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</si>
  <si>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</si>
  <si>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</si>
  <si>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</si>
  <si>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</si>
  <si>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</si>
  <si>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</si>
  <si>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</si>
  <si>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</si>
  <si>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</si>
  <si>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</si>
  <si>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</si>
  <si>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</si>
  <si>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</si>
  <si>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</si>
  <si>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</si>
  <si>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</si>
  <si>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</si>
  <si>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</si>
  <si>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</si>
  <si>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</si>
  <si>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</si>
  <si>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</si>
  <si>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</si>
  <si>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</si>
  <si>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</si>
  <si>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</si>
  <si>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</si>
  <si>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</si>
  <si>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</si>
  <si>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</si>
  <si>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</si>
  <si>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</si>
  <si>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</si>
  <si>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</si>
  <si>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</si>
  <si>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</si>
  <si>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</si>
  <si>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</si>
  <si>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</si>
  <si>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</si>
  <si>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</si>
  <si>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</si>
  <si>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</si>
  <si>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</si>
  <si>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</si>
  <si>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</si>
  <si>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</si>
  <si>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</si>
  <si>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</si>
  <si>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</si>
  <si>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</si>
  <si>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</si>
  <si>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</si>
  <si>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</si>
  <si>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</si>
  <si>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</si>
  <si>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</si>
  <si>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</si>
  <si>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</si>
  <si>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</si>
  <si>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</si>
  <si>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</si>
  <si>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</si>
  <si>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</si>
  <si>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</si>
  <si>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</si>
  <si>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</si>
  <si>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</si>
  <si>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</si>
  <si>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</si>
  <si>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</si>
  <si>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</si>
  <si>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</si>
  <si>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</si>
  <si>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</si>
  <si>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</si>
  <si>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</si>
  <si>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</si>
  <si>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</si>
  <si>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</si>
  <si>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</si>
  <si>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</si>
  <si>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</si>
  <si>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</si>
  <si>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</si>
  <si>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</si>
  <si>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</si>
  <si>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</si>
  <si>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</si>
  <si>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</si>
  <si>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</si>
  <si>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</si>
  <si>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</si>
  <si>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</si>
  <si>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</si>
  <si>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</si>
  <si>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</si>
  <si>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</si>
  <si>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</si>
  <si>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</si>
  <si>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</si>
  <si>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</si>
  <si>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</si>
  <si>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</si>
  <si>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</si>
  <si>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</si>
  <si>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</si>
  <si>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</si>
  <si>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</si>
  <si>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</si>
  <si>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</si>
  <si>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</si>
  <si>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</si>
  <si>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</si>
  <si>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</si>
  <si>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</si>
  <si>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</si>
  <si>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</si>
  <si>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</si>
  <si>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</si>
  <si>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</si>
  <si>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</si>
  <si>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</si>
  <si>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</si>
  <si>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</si>
  <si>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</si>
  <si>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</si>
  <si>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</si>
  <si>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</si>
  <si>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</si>
  <si>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</si>
  <si>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</si>
  <si>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</si>
  <si>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</si>
  <si>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</si>
  <si>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</si>
  <si>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</si>
  <si>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</si>
  <si>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</si>
  <si>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</si>
  <si>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</si>
  <si>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</si>
  <si>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</si>
  <si>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</si>
  <si>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</si>
  <si>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</si>
  <si>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</si>
  <si>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</si>
  <si>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</si>
  <si>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</si>
  <si>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</si>
  <si>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</si>
  <si>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</si>
  <si>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</si>
  <si>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</si>
  <si>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</si>
  <si>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</si>
  <si>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</si>
  <si>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</si>
  <si>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</si>
  <si>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</si>
  <si>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</si>
  <si>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</si>
  <si>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</si>
  <si>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</si>
  <si>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</si>
  <si>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</si>
  <si>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</si>
  <si>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</si>
  <si>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</si>
  <si>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</si>
  <si>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</si>
  <si>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</si>
  <si>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</si>
  <si>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</si>
  <si>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</si>
  <si>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</si>
  <si>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</si>
  <si>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</si>
  <si>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</si>
  <si>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</si>
  <si>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</si>
  <si>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</si>
  <si>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</si>
  <si>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</si>
  <si>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</si>
  <si>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</si>
  <si>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</si>
  <si>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</si>
  <si>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</si>
  <si>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</si>
  <si>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</si>
  <si>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</si>
  <si>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</si>
  <si>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</si>
  <si>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</si>
  <si>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</si>
  <si>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</si>
  <si>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</si>
  <si>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</si>
  <si>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</si>
  <si>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</si>
  <si>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</si>
  <si>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</si>
  <si>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</si>
  <si>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</si>
  <si>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</si>
  <si>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</si>
  <si>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</si>
  <si>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</si>
  <si>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</si>
  <si>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</si>
  <si>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</si>
  <si>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</si>
  <si>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</si>
  <si>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</si>
  <si>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</si>
  <si>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</si>
  <si>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</si>
  <si>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</si>
  <si>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</si>
  <si>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</si>
  <si>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</si>
  <si>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</si>
  <si>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</si>
  <si>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</si>
  <si>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</si>
  <si>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</si>
  <si>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</si>
  <si>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</si>
  <si>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</si>
  <si>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</si>
  <si>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</si>
  <si>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</si>
  <si>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</si>
  <si>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</si>
  <si>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</si>
  <si>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</si>
  <si>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</si>
  <si>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</si>
  <si>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</si>
  <si>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</si>
  <si>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</si>
  <si>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</si>
  <si>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</si>
  <si>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</si>
  <si>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</si>
  <si>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</si>
  <si>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</si>
  <si>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</si>
  <si>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</si>
  <si>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</si>
  <si>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</si>
  <si>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</si>
  <si>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</si>
  <si>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</si>
  <si>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</si>
  <si>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</si>
  <si>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</si>
  <si>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</si>
  <si>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</si>
  <si>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</si>
  <si>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</si>
  <si>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</si>
  <si>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</si>
  <si>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</si>
  <si>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</si>
  <si>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</si>
  <si>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</si>
  <si>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</si>
  <si>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</si>
  <si>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</si>
  <si>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</si>
  <si>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</si>
  <si>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</si>
  <si>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</si>
  <si>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</si>
  <si>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</si>
  <si>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</si>
  <si>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</si>
  <si>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</si>
  <si>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</si>
  <si>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</si>
  <si>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</si>
  <si>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</si>
  <si>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</si>
  <si>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</si>
  <si>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</si>
  <si>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</si>
  <si>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</si>
  <si>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</si>
  <si>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</si>
  <si>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</si>
  <si>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</si>
  <si>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</si>
  <si>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</si>
  <si>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</si>
  <si>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</si>
  <si>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</si>
  <si>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</si>
  <si>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</si>
  <si>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</si>
  <si>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</si>
  <si>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</si>
  <si>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</si>
  <si>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</si>
  <si>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</si>
  <si>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</si>
  <si>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</si>
  <si>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</si>
  <si>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</si>
  <si>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</si>
  <si>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</si>
  <si>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</si>
  <si>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</si>
  <si>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</si>
  <si>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</si>
  <si>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</si>
  <si>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</si>
  <si>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</si>
  <si>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</si>
  <si>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</si>
  <si>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</si>
  <si>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</si>
  <si>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</si>
  <si>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</si>
  <si>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</si>
  <si>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</si>
  <si>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</si>
  <si>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</si>
  <si>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</si>
  <si>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</si>
  <si>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</si>
  <si>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</si>
  <si>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</si>
  <si>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</si>
  <si>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</si>
  <si>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</si>
  <si>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</si>
  <si>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</si>
  <si>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</si>
  <si>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</si>
  <si>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</si>
  <si>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</si>
  <si>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</si>
  <si>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</si>
  <si>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</si>
  <si>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</si>
  <si>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</si>
  <si>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</si>
  <si>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</si>
  <si>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</si>
  <si>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</si>
  <si>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</si>
  <si>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</si>
  <si>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</si>
  <si>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</si>
  <si>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</si>
  <si>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</si>
  <si>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</si>
  <si>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</si>
  <si>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</si>
  <si>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</si>
  <si>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</si>
  <si>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</si>
  <si>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</si>
  <si>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</si>
  <si>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</si>
  <si>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</si>
  <si>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</si>
  <si>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</si>
  <si>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</si>
  <si>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</si>
  <si>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</si>
  <si>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</si>
  <si>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</si>
  <si>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</si>
  <si>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</si>
  <si>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</si>
  <si>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</si>
  <si>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</si>
  <si>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</si>
  <si>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</si>
  <si>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</si>
  <si>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</si>
  <si>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</si>
  <si>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</si>
  <si>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</si>
  <si>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</si>
  <si>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</si>
  <si>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</si>
  <si>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</si>
  <si>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</si>
  <si>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</si>
  <si>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</si>
  <si>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</si>
  <si>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</si>
  <si>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</si>
  <si>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</si>
  <si>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</si>
  <si>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</si>
  <si>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</si>
  <si>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</si>
  <si>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</si>
  <si>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</si>
  <si>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</si>
  <si>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</si>
  <si>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</si>
  <si>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</si>
  <si>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</si>
  <si>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</si>
  <si>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</si>
  <si>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</si>
  <si>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</si>
  <si>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</si>
  <si>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</si>
  <si>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</si>
  <si>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</si>
  <si>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</si>
  <si>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</si>
  <si>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</si>
  <si>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</si>
  <si>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</si>
  <si>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</si>
  <si>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</si>
  <si>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</si>
  <si>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</si>
  <si>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</si>
  <si>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</si>
  <si>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</si>
  <si>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</si>
  <si>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</si>
  <si>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</si>
  <si>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</si>
  <si>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</si>
  <si>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</si>
  <si>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</si>
  <si>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</si>
  <si>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</si>
  <si>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</si>
  <si>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</si>
  <si>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</si>
  <si>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</si>
  <si>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</si>
  <si>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</si>
  <si>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</si>
  <si>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</si>
  <si>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</si>
  <si>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</si>
  <si>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</si>
  <si>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</si>
  <si>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</si>
  <si>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</si>
  <si>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</si>
  <si>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</si>
  <si>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</si>
  <si>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</si>
  <si>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</si>
  <si>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</si>
  <si>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</si>
  <si>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</si>
  <si>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</si>
  <si>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</si>
  <si>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</si>
  <si>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</si>
  <si>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</si>
  <si>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</si>
  <si>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</si>
  <si>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</si>
  <si>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</si>
  <si>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</si>
  <si>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</si>
  <si>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</si>
  <si>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</si>
  <si>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</si>
  <si>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</si>
  <si>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</si>
  <si>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</si>
  <si>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</si>
  <si>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</si>
  <si>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</si>
  <si>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</si>
  <si>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</si>
  <si>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</si>
  <si>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</si>
  <si>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</si>
  <si>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</si>
  <si>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</si>
  <si>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</si>
  <si>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</si>
  <si>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</si>
  <si>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</si>
  <si>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</si>
  <si>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</si>
  <si>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</si>
  <si>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</si>
  <si>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</si>
  <si>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</si>
  <si>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</si>
  <si>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</si>
  <si>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</si>
  <si>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</si>
  <si>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</si>
  <si>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</si>
  <si>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</si>
  <si>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</si>
  <si>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</si>
  <si>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</si>
  <si>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</si>
  <si>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</si>
  <si>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</si>
  <si>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</si>
  <si>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</si>
  <si>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</si>
  <si>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</si>
  <si>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</si>
  <si>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</si>
  <si>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</si>
  <si>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</si>
  <si>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</si>
  <si>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</si>
  <si>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</si>
  <si>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</si>
  <si>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</si>
  <si>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</si>
  <si>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</si>
  <si>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</si>
  <si>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</si>
  <si>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</si>
  <si>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</si>
  <si>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</si>
  <si>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</si>
  <si>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</si>
  <si>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</si>
  <si>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</si>
  <si>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</si>
  <si>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</si>
  <si>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</si>
  <si>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</si>
  <si>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</si>
  <si>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</si>
  <si>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</si>
  <si>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</si>
  <si>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</si>
  <si>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</si>
  <si>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</si>
  <si>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</si>
  <si>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</si>
  <si>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</si>
  <si>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</si>
  <si>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</si>
  <si>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</si>
  <si>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</si>
  <si>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</si>
  <si>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</si>
  <si>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</si>
  <si>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</si>
  <si>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</si>
  <si>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</si>
  <si>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</si>
  <si>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</si>
  <si>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</si>
  <si>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</si>
  <si>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</si>
  <si>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</si>
  <si>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</si>
  <si>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</si>
  <si>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</si>
  <si>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</si>
  <si>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</si>
  <si>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</si>
  <si>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</si>
  <si>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</si>
  <si>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</si>
  <si>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</si>
  <si>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</si>
  <si>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</si>
  <si>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</si>
  <si>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</si>
  <si>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</si>
  <si>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</si>
  <si>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</si>
  <si>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</si>
  <si>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</si>
  <si>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</si>
  <si>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</si>
  <si>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</si>
  <si>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</si>
  <si>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</si>
  <si>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</si>
  <si>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</si>
  <si>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</si>
  <si>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</si>
  <si>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</si>
  <si>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</si>
  <si>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</si>
  <si>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</si>
  <si>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</si>
  <si>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</si>
  <si>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</si>
  <si>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</si>
  <si>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</si>
  <si>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</si>
  <si>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</si>
  <si>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</si>
  <si>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</si>
  <si>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</si>
  <si>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</si>
  <si>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</si>
  <si>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</si>
  <si>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</si>
  <si>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</si>
  <si>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</si>
  <si>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</si>
  <si>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</si>
  <si>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</si>
  <si>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</si>
  <si>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</si>
  <si>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</si>
  <si>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</si>
  <si>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</si>
  <si>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</si>
  <si>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</si>
  <si>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</si>
  <si>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</si>
  <si>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</si>
  <si>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</si>
  <si>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</si>
  <si>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</si>
  <si>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</si>
  <si>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</si>
  <si>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</si>
  <si>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</si>
  <si>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</si>
  <si>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</si>
  <si>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</si>
  <si>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</si>
  <si>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</si>
  <si>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</si>
  <si>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</si>
  <si>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</si>
  <si>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</si>
  <si>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</si>
  <si>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</si>
  <si>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</si>
  <si>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</si>
  <si>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</si>
  <si>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</si>
  <si>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</si>
  <si>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</si>
  <si>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</si>
  <si>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</si>
  <si>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</si>
  <si>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</si>
  <si>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</si>
  <si>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</si>
  <si>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</si>
  <si>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</si>
  <si>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</si>
  <si>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</si>
  <si>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</si>
  <si>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</si>
  <si>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</si>
  <si>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</si>
  <si>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</si>
  <si>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</si>
  <si>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</si>
  <si>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</si>
  <si>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</si>
  <si>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</si>
  <si>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</si>
  <si>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</si>
  <si>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</si>
  <si>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</si>
  <si>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</si>
  <si>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</si>
  <si>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</si>
  <si>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</si>
  <si>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</si>
  <si>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</si>
  <si>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</si>
  <si>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</si>
  <si>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</si>
  <si>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</si>
  <si>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</si>
  <si>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</si>
  <si>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</si>
  <si>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</si>
  <si>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</si>
  <si>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</si>
  <si>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</si>
  <si>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</si>
  <si>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</si>
  <si>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</si>
  <si>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</si>
  <si>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</si>
  <si>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</si>
  <si>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</si>
  <si>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</si>
  <si>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</si>
  <si>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</si>
  <si>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</si>
  <si>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</si>
  <si>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</si>
  <si>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</si>
  <si>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</si>
  <si>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</si>
  <si>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</si>
  <si>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</si>
  <si>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</si>
  <si>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</si>
  <si>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</si>
  <si>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</si>
  <si>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</si>
  <si>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</si>
  <si>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</si>
  <si>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</si>
  <si>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</si>
  <si>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</si>
  <si>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</si>
  <si>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</si>
  <si>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</si>
  <si>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</si>
  <si>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</si>
  <si>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</si>
  <si>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</si>
  <si>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</si>
  <si>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</si>
  <si>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</si>
  <si>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</si>
  <si>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</si>
  <si>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</si>
  <si>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</si>
  <si>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</si>
  <si>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</si>
  <si>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</si>
  <si>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</si>
  <si>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</si>
  <si>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</si>
  <si>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</si>
  <si>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</si>
  <si>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</si>
  <si>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</si>
  <si>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</si>
  <si>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</si>
  <si>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</si>
  <si>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</si>
  <si>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</si>
  <si>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</si>
  <si>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</si>
  <si>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</si>
  <si>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</si>
  <si>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</si>
  <si>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</si>
  <si>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</si>
  <si>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</si>
  <si>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</si>
  <si>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</si>
  <si>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</si>
  <si>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</si>
  <si>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</si>
  <si>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</si>
  <si>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</si>
  <si>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</si>
  <si>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</si>
  <si>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</si>
  <si>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</si>
  <si>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</si>
  <si>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</si>
  <si>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</si>
  <si>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</si>
  <si>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</si>
  <si>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</si>
  <si>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</si>
  <si>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</si>
  <si>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</si>
  <si>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</si>
  <si>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</si>
  <si>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</si>
  <si>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</si>
  <si>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</si>
  <si>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</si>
  <si>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</si>
  <si>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</si>
  <si>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</si>
  <si>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</si>
  <si>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</si>
  <si>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</si>
  <si>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</si>
  <si>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</si>
  <si>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</si>
  <si>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</si>
  <si>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</si>
  <si>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</si>
  <si>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</si>
  <si>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</si>
  <si>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</si>
  <si>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</si>
  <si>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</si>
  <si>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</si>
  <si>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</si>
  <si>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</si>
  <si>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</si>
  <si>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</si>
  <si>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</si>
  <si>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</si>
  <si>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</si>
  <si>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</si>
  <si>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</si>
  <si>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</si>
  <si>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</si>
  <si>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</si>
  <si>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</si>
  <si>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</si>
  <si>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</si>
  <si>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</si>
  <si>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</si>
  <si>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</si>
  <si>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</si>
  <si>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</si>
  <si>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</si>
  <si>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</si>
  <si>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</si>
  <si>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</si>
  <si>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</si>
  <si>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</si>
  <si>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</si>
  <si>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</si>
  <si>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</si>
  <si>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</si>
  <si>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</si>
  <si>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</si>
  <si>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</si>
  <si>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</si>
  <si>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</si>
  <si>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</si>
  <si>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</si>
  <si>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</si>
  <si>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</si>
  <si>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</si>
  <si>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</si>
  <si>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</si>
  <si>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</si>
  <si>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</si>
  <si>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</si>
  <si>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</si>
  <si>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</si>
  <si>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</si>
  <si>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</si>
  <si>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</si>
  <si>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</si>
  <si>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</si>
  <si>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</si>
  <si>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</si>
  <si>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</si>
  <si>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</si>
  <si>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</si>
  <si>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</si>
  <si>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</si>
  <si>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</si>
  <si>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</si>
  <si>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</si>
  <si>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</si>
  <si>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</si>
  <si>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</si>
  <si>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</si>
  <si>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</si>
  <si>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</si>
  <si>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</si>
  <si>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</si>
  <si>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</si>
  <si>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</si>
  <si>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</si>
  <si>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</si>
  <si>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</si>
  <si>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</si>
  <si>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</si>
  <si>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</si>
  <si>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</si>
  <si>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</si>
  <si>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</si>
  <si>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</si>
  <si>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</si>
  <si>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</si>
  <si>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</si>
  <si>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</si>
  <si>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</si>
  <si>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</si>
  <si>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</si>
  <si>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</si>
  <si>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</si>
  <si>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</si>
  <si>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</si>
  <si>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</si>
  <si>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</si>
  <si>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</si>
  <si>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</si>
  <si>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</si>
  <si>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</si>
  <si>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</si>
  <si>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</si>
  <si>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</si>
  <si>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</si>
  <si>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</si>
  <si>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</si>
  <si>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</si>
  <si>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</si>
  <si>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</si>
  <si>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</si>
  <si>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</si>
  <si>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</si>
  <si>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</si>
  <si>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</si>
  <si>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</si>
  <si>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</si>
  <si>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</si>
  <si>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</si>
  <si>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</si>
  <si>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</si>
  <si>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</si>
  <si>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</si>
  <si>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</si>
  <si>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</si>
  <si>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</si>
  <si>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</si>
  <si>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</si>
  <si>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</si>
  <si>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</si>
  <si>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</si>
  <si>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</si>
  <si>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</si>
  <si>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</si>
  <si>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</si>
  <si>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</si>
  <si>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</si>
  <si>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</si>
  <si>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</si>
  <si>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</si>
  <si>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</si>
  <si>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</si>
  <si>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</si>
  <si>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</si>
  <si>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</si>
  <si>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</si>
  <si>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</si>
  <si>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</si>
  <si>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</si>
  <si>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</si>
  <si>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</si>
  <si>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</si>
  <si>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</si>
  <si>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</si>
  <si>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</si>
  <si>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</si>
  <si>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</si>
  <si>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</si>
  <si>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</si>
  <si>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</si>
  <si>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</si>
  <si>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</si>
  <si>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</si>
  <si>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</si>
  <si>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</si>
  <si>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</si>
  <si>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</si>
  <si>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</si>
  <si>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</si>
  <si>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</si>
  <si>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</si>
  <si>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</si>
  <si>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</si>
  <si>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</si>
  <si>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</si>
  <si>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</si>
  <si>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</si>
  <si>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</si>
  <si>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</si>
  <si>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</si>
  <si>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</si>
  <si>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</si>
  <si>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</si>
  <si>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</si>
  <si>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</si>
  <si>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</si>
  <si>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</si>
  <si>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</si>
  <si>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</si>
  <si>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</si>
  <si>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</si>
  <si>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</si>
  <si>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</si>
  <si>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</si>
  <si>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</si>
  <si>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</si>
  <si>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</si>
  <si>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</si>
  <si>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</si>
  <si>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</si>
  <si>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</si>
  <si>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</si>
  <si>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</si>
  <si>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</si>
  <si>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</si>
  <si>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</si>
  <si>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</si>
  <si>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</si>
  <si>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</si>
  <si>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</si>
  <si>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</si>
  <si>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</si>
  <si>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</si>
  <si>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</si>
  <si>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</si>
  <si>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</si>
  <si>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</si>
  <si>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</si>
  <si>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</si>
  <si>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</si>
  <si>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</si>
  <si>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</si>
  <si>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</si>
  <si>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</si>
  <si>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</si>
  <si>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</si>
  <si>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</si>
  <si>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</si>
  <si>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</si>
  <si>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</si>
  <si>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</si>
  <si>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</si>
  <si>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</si>
  <si>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</si>
  <si>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</si>
  <si>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</si>
  <si>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</si>
  <si>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</si>
  <si>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</si>
  <si>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</si>
  <si>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</si>
  <si>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</si>
  <si>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</si>
  <si>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</si>
  <si>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</si>
  <si>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</si>
  <si>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</si>
  <si>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</si>
  <si>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</si>
  <si>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</si>
  <si>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</si>
  <si>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</si>
  <si>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</si>
  <si>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</si>
  <si>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</si>
  <si>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</si>
  <si>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</si>
  <si>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</si>
  <si>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</si>
  <si>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</si>
  <si>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</si>
  <si>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</si>
  <si>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</si>
  <si>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</si>
  <si>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</si>
  <si>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</si>
  <si>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</si>
  <si>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</si>
  <si>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</si>
  <si>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</si>
  <si>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</si>
  <si>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</si>
  <si>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</si>
  <si>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</si>
  <si>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</si>
  <si>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</si>
  <si>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</si>
  <si>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</si>
  <si>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</si>
  <si>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</si>
  <si>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</si>
  <si>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</si>
  <si>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</si>
  <si>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</si>
  <si>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</si>
  <si>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</si>
  <si>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</si>
  <si>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</si>
  <si>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</si>
  <si>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</si>
  <si>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</si>
  <si>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</si>
  <si>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</si>
  <si>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</si>
  <si>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</si>
  <si>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</si>
  <si>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</si>
  <si>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</si>
  <si>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</si>
  <si>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</si>
  <si>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</si>
  <si>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</si>
  <si>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</si>
  <si>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</si>
  <si>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</si>
  <si>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</si>
  <si>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</si>
  <si>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</si>
  <si>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</si>
  <si>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</si>
  <si>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</si>
  <si>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</si>
  <si>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</si>
  <si>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</si>
  <si>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</si>
  <si>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</si>
  <si>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</si>
  <si>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</si>
  <si>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</si>
  <si>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</si>
  <si>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</si>
  <si>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</si>
  <si>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</si>
  <si>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</si>
  <si>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</si>
  <si>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</si>
  <si>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</si>
  <si>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</si>
  <si>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</si>
  <si>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</si>
  <si>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</si>
  <si>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</si>
  <si>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</si>
  <si>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</si>
  <si>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</si>
  <si>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</si>
  <si>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</si>
  <si>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</si>
  <si>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</si>
  <si>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</si>
  <si>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</si>
  <si>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</si>
  <si>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</si>
  <si>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</si>
  <si>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</si>
  <si>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</si>
  <si>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</si>
  <si>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</si>
  <si>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</si>
  <si>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</si>
  <si>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</si>
  <si>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</si>
  <si>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</si>
  <si>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</si>
  <si>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</si>
  <si>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</si>
  <si>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</si>
  <si>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</si>
  <si>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</si>
  <si>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</si>
  <si>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</si>
  <si>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</si>
  <si>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</si>
  <si>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</si>
  <si>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</si>
  <si>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</si>
  <si>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</si>
  <si>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</si>
  <si>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</si>
  <si>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</si>
  <si>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</si>
  <si>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</si>
  <si>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</si>
  <si>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</si>
  <si>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</si>
  <si>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</si>
  <si>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</si>
  <si>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</si>
  <si>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</si>
  <si>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</si>
  <si>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</si>
  <si>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</si>
  <si>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</si>
  <si>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</si>
  <si>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</si>
  <si>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</si>
  <si>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</si>
  <si>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</si>
  <si>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</si>
  <si>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</si>
  <si>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</si>
  <si>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</si>
  <si>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</si>
  <si>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</si>
  <si>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</si>
  <si>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</si>
  <si>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</si>
  <si>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</si>
  <si>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</si>
  <si>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</si>
  <si>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</si>
  <si>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</si>
  <si>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</si>
  <si>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</si>
  <si>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</si>
  <si>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</si>
  <si>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</si>
  <si>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</si>
  <si>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</si>
  <si>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</si>
  <si>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</si>
  <si>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</si>
  <si>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</si>
  <si>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</si>
  <si>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</si>
  <si>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</si>
  <si>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</si>
  <si>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</si>
  <si>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</si>
  <si>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</si>
  <si>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</si>
  <si>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</si>
  <si>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</si>
  <si>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</si>
  <si>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</si>
  <si>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</si>
  <si>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</si>
  <si>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</si>
  <si>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</si>
  <si>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</si>
  <si>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</si>
  <si>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</si>
  <si>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</si>
  <si>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</si>
  <si>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</si>
  <si>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</si>
  <si>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</si>
  <si>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</si>
  <si>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</si>
  <si>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</si>
  <si>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</si>
  <si>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</si>
  <si>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</si>
  <si>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</si>
  <si>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</si>
  <si>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</si>
  <si>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</si>
  <si>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</si>
  <si>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</si>
  <si>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</si>
  <si>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</si>
  <si>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</si>
  <si>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</si>
  <si>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</si>
  <si>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</si>
  <si>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</si>
  <si>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</si>
  <si>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</si>
  <si>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</si>
  <si>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</si>
  <si>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</si>
  <si>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</si>
  <si>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</si>
  <si>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</si>
  <si>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</si>
  <si>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</si>
  <si>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</si>
  <si>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</si>
  <si>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</si>
  <si>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</si>
  <si>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</si>
  <si>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</si>
  <si>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</si>
  <si>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</si>
  <si>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</si>
  <si>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</si>
  <si>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</si>
  <si>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</si>
  <si>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</si>
  <si>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</si>
  <si>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</si>
  <si>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</si>
  <si>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</si>
  <si>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</si>
  <si>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</si>
  <si>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</si>
  <si>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</si>
  <si>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</si>
  <si>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</si>
  <si>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</si>
  <si>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</si>
  <si>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</si>
  <si>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</si>
  <si>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</si>
  <si>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</si>
  <si>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</si>
  <si>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</si>
  <si>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</si>
  <si>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</si>
  <si>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</si>
  <si>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</si>
  <si>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</si>
  <si>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</si>
  <si>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</si>
  <si>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</si>
  <si>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</si>
  <si>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</si>
  <si>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</si>
  <si>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</si>
  <si>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</si>
  <si>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</si>
  <si>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</si>
  <si>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</si>
  <si>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</si>
  <si>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</si>
  <si>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</si>
  <si>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</si>
  <si>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</si>
  <si>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</si>
  <si>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</si>
  <si>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</si>
  <si>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</si>
  <si>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</si>
  <si>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</si>
  <si>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</si>
  <si>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</si>
  <si>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</si>
  <si>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</si>
  <si>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</si>
  <si>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</si>
  <si>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</si>
  <si>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</si>
  <si>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</si>
  <si>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</si>
  <si>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</si>
  <si>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</si>
  <si>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</si>
  <si>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</si>
  <si>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</si>
  <si>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</si>
  <si>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</si>
  <si>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</si>
  <si>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</si>
  <si>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</si>
  <si>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</si>
  <si>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</si>
  <si>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</si>
  <si>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</si>
  <si>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</si>
  <si>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</si>
  <si>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</si>
  <si>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</si>
  <si>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</si>
  <si>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</si>
  <si>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</si>
  <si>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</si>
  <si>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</si>
  <si>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</si>
  <si>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</si>
  <si>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</si>
  <si>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</si>
  <si>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</si>
  <si>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</si>
  <si>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</si>
  <si>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</si>
  <si>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</si>
  <si>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</si>
  <si>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</si>
  <si>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</si>
  <si>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</si>
  <si>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</si>
  <si>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</si>
  <si>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</si>
  <si>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</si>
  <si>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</si>
  <si>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</si>
  <si>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</si>
  <si>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</si>
  <si>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</si>
  <si>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</si>
  <si>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</si>
  <si>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</si>
  <si>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</si>
  <si>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</si>
  <si>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</si>
  <si>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</si>
  <si>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</si>
  <si>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</si>
  <si>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</si>
  <si>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</si>
  <si>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</si>
  <si>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</si>
  <si>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</si>
  <si>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</si>
  <si>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</si>
  <si>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</si>
  <si>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</si>
  <si>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</si>
  <si>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</si>
  <si>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</si>
  <si>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</si>
  <si>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</si>
  <si>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</si>
  <si>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</si>
  <si>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</si>
  <si>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</si>
  <si>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</si>
  <si>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</si>
  <si>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</si>
  <si>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</si>
  <si>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</si>
  <si>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</si>
  <si>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</si>
  <si>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</si>
  <si>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</si>
  <si>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</si>
  <si>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</si>
  <si>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</si>
  <si>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</si>
  <si>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</si>
  <si>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</si>
  <si>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</si>
  <si>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</si>
  <si>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</si>
  <si>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</si>
  <si>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</si>
  <si>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</si>
  <si>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</si>
  <si>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</si>
  <si>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</si>
  <si>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</si>
  <si>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</si>
  <si>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</si>
  <si>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</si>
  <si>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</si>
  <si>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</si>
  <si>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</si>
  <si>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</si>
  <si>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</si>
  <si>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</si>
  <si>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</si>
  <si>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</si>
  <si>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</si>
  <si>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</si>
  <si>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</si>
  <si>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</si>
  <si>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</si>
  <si>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</si>
  <si>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</si>
  <si>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</si>
  <si>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</si>
  <si>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</si>
  <si>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</si>
  <si>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</si>
  <si>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</si>
  <si>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</si>
  <si>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</si>
  <si>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</si>
  <si>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</si>
  <si>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</si>
  <si>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</si>
  <si>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</si>
  <si>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</si>
  <si>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</si>
  <si>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</si>
  <si>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</si>
  <si>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</si>
  <si>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</si>
  <si>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</si>
  <si>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</si>
  <si>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</si>
  <si>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</si>
  <si>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</si>
  <si>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</si>
  <si>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</si>
  <si>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</si>
  <si>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</si>
  <si>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</si>
  <si>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</si>
  <si>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</si>
  <si>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</si>
  <si>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</si>
  <si>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</si>
  <si>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</si>
  <si>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</si>
  <si>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</si>
  <si>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</si>
  <si>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</si>
  <si>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</si>
  <si>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</si>
  <si>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</si>
  <si>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</si>
  <si>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</si>
  <si>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</si>
  <si>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</si>
  <si>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</si>
  <si>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</si>
  <si>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</si>
  <si>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</si>
  <si>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</si>
  <si>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</si>
  <si>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</si>
  <si>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</si>
  <si>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</si>
  <si>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</si>
  <si>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</si>
  <si>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</si>
  <si>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</si>
  <si>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</si>
  <si>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</si>
  <si>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</si>
  <si>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</si>
  <si>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</si>
  <si>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</si>
  <si>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</si>
  <si>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</si>
  <si>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</si>
  <si>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</si>
  <si>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</si>
  <si>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</si>
  <si>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</si>
  <si>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</si>
  <si>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</si>
  <si>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</si>
  <si>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</si>
  <si>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</si>
  <si>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</si>
  <si>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</si>
  <si>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</si>
  <si>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</si>
  <si>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</si>
  <si>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</si>
  <si>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</si>
  <si>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</si>
  <si>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</si>
  <si>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</si>
  <si>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</si>
  <si>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</si>
  <si>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</si>
  <si>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</si>
  <si>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</si>
  <si>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</si>
  <si>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</si>
  <si>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</si>
  <si>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</si>
  <si>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</si>
  <si>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</si>
  <si>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</si>
  <si>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</si>
  <si>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</si>
  <si>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</si>
  <si>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</si>
  <si>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</si>
  <si>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</si>
  <si>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</si>
  <si>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</si>
  <si>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</si>
  <si>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</si>
  <si>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</si>
  <si>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</si>
  <si>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</si>
  <si>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</si>
  <si>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</si>
  <si>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</si>
  <si>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</si>
  <si>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</si>
  <si>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</si>
  <si>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</si>
  <si>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</si>
  <si>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</si>
  <si>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</si>
  <si>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</si>
  <si>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</si>
  <si>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</si>
  <si>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</si>
  <si>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</si>
  <si>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</si>
  <si>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</si>
  <si>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</si>
  <si>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</si>
  <si>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</si>
  <si>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</si>
  <si>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</si>
  <si>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</si>
  <si>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</si>
  <si>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</si>
  <si>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</si>
  <si>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</si>
  <si>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</si>
  <si>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</si>
  <si>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</si>
  <si>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</si>
  <si>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</si>
  <si>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</si>
  <si>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</si>
  <si>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</si>
  <si>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</si>
  <si>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</si>
  <si>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</si>
  <si>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</si>
  <si>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</si>
  <si>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</si>
  <si>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</si>
  <si>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</si>
  <si>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</si>
  <si>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</si>
  <si>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</si>
  <si>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</si>
  <si>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</si>
  <si>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</si>
  <si>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</si>
  <si>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</si>
  <si>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</si>
  <si>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</si>
  <si>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</si>
  <si>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</si>
  <si>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</si>
  <si>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</si>
  <si>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</si>
  <si>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</si>
  <si>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</si>
  <si>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</si>
  <si>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</si>
  <si>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</si>
  <si>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</si>
  <si>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</si>
  <si>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</si>
  <si>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</si>
  <si>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</si>
  <si>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</si>
  <si>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</si>
  <si>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</si>
  <si>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</si>
  <si>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</si>
  <si>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</si>
  <si>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</si>
  <si>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</si>
  <si>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</si>
  <si>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</si>
  <si>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</si>
  <si>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</si>
  <si>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</si>
  <si>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</si>
  <si>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</si>
  <si>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</si>
  <si>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</si>
  <si>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</si>
  <si>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</si>
  <si>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</si>
  <si>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</si>
  <si>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</si>
  <si>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</si>
  <si>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</si>
  <si>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</si>
  <si>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</si>
  <si>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</si>
  <si>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</si>
  <si>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</si>
  <si>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</si>
  <si>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</si>
  <si>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</si>
  <si>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</si>
  <si>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</si>
  <si>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</si>
  <si>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</si>
  <si>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</si>
  <si>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</si>
  <si>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</si>
  <si>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</si>
  <si>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</si>
  <si>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</si>
  <si>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</si>
  <si>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</si>
  <si>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</si>
  <si>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</si>
  <si>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</si>
  <si>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</si>
  <si>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</si>
  <si>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</si>
  <si>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</si>
  <si>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</si>
  <si>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</si>
  <si>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</si>
  <si>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</si>
  <si>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</si>
  <si>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</si>
  <si>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</si>
  <si>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</si>
  <si>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</si>
  <si>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</si>
  <si>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</si>
  <si>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</si>
  <si>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</si>
  <si>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</si>
  <si>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</si>
  <si>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</si>
  <si>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</si>
  <si>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</si>
  <si>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</si>
  <si>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</si>
  <si>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</si>
  <si>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</si>
  <si>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</si>
  <si>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</si>
  <si>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</si>
  <si>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</si>
  <si>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</si>
  <si>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</si>
  <si>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</si>
  <si>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</si>
  <si>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</si>
  <si>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</si>
  <si>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</si>
  <si>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</si>
  <si>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</si>
  <si>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</si>
  <si>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</si>
  <si>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</si>
  <si>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</si>
  <si>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</si>
  <si>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</si>
  <si>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</si>
  <si>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</si>
  <si>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</si>
  <si>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</si>
  <si>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</si>
  <si>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</si>
  <si>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</si>
  <si>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</si>
  <si>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</si>
  <si>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</si>
  <si>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</si>
  <si>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</si>
  <si>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</si>
  <si>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</si>
  <si>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</si>
  <si>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</si>
  <si>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</si>
  <si>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</si>
  <si>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</si>
  <si>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</si>
  <si>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</si>
  <si>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</si>
  <si>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</si>
  <si>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</si>
  <si>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</si>
  <si>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</si>
  <si>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</si>
  <si>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</si>
  <si>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</si>
  <si>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</si>
  <si>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</si>
  <si>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</si>
  <si>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</si>
  <si>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</si>
  <si>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</si>
  <si>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</si>
  <si>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</si>
  <si>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</si>
  <si>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</si>
  <si>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</si>
  <si>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</si>
  <si>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</si>
  <si>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</si>
  <si>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</si>
  <si>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</si>
  <si>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</si>
  <si>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</si>
  <si>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</si>
  <si>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</si>
  <si>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</si>
  <si>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</si>
  <si>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</si>
  <si>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</si>
  <si>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</si>
  <si>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</si>
  <si>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</si>
  <si>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</si>
  <si>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</si>
  <si>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</si>
  <si>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</si>
  <si>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</si>
  <si>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</si>
  <si>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</si>
  <si>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</si>
  <si>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</si>
  <si>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</si>
  <si>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</si>
  <si>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</si>
  <si>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</si>
  <si>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</si>
  <si>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</si>
  <si>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</si>
  <si>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</si>
  <si>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</si>
  <si>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</si>
  <si>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</si>
  <si>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</si>
  <si>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</si>
  <si>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</si>
  <si>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</si>
  <si>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</si>
  <si>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</si>
  <si>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</si>
  <si>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</si>
  <si>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</si>
  <si>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</si>
  <si>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</si>
  <si>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</si>
  <si>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</si>
  <si>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</si>
  <si>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</si>
  <si>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</si>
  <si>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</si>
  <si>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</si>
  <si>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</si>
  <si>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</si>
  <si>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</si>
  <si>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</si>
  <si>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</si>
  <si>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</si>
  <si>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</si>
  <si>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</si>
  <si>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</si>
  <si>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</si>
  <si>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</si>
  <si>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</si>
  <si>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</si>
  <si>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</si>
  <si>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</si>
  <si>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</si>
  <si>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</si>
  <si>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</si>
  <si>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</si>
  <si>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</si>
  <si>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</si>
  <si>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</si>
  <si>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</si>
  <si>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</si>
  <si>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</si>
  <si>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</si>
  <si>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</si>
  <si>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</si>
  <si>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</si>
  <si>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</si>
  <si>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</si>
  <si>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</si>
  <si>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</si>
  <si>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</si>
  <si>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</si>
  <si>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</si>
  <si>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</si>
  <si>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</si>
  <si>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</si>
  <si>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</si>
  <si>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</si>
  <si>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</si>
  <si>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</si>
  <si>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</si>
  <si>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</si>
  <si>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</si>
  <si>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</si>
  <si>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</si>
  <si>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</si>
  <si>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</si>
  <si>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</si>
  <si>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</si>
  <si>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</si>
  <si>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</si>
  <si>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</si>
  <si>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</si>
  <si>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</si>
  <si>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</si>
  <si>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</si>
  <si>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</si>
  <si>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</si>
  <si>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</si>
  <si>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</si>
  <si>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</si>
  <si>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</si>
  <si>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</si>
  <si>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</si>
  <si>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</si>
  <si>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</si>
  <si>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</si>
  <si>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</si>
  <si>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</si>
  <si>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</si>
  <si>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</si>
  <si>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</si>
  <si>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</si>
  <si>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</si>
  <si>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</si>
  <si>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</si>
  <si>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</si>
  <si>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</si>
  <si>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</si>
  <si>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</si>
  <si>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</si>
  <si>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</si>
  <si>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</si>
  <si>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</si>
  <si>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</si>
  <si>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</si>
  <si>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</si>
  <si>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</si>
  <si>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</si>
  <si>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</si>
  <si>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</si>
  <si>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</si>
  <si>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</si>
  <si>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</si>
  <si>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</si>
  <si>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</si>
  <si>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</si>
  <si>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</si>
  <si>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</si>
  <si>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</si>
  <si>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</si>
  <si>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</si>
  <si>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</si>
  <si>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</si>
  <si>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</si>
  <si>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</si>
  <si>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</si>
  <si>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</si>
  <si>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</si>
  <si>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</si>
  <si>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</si>
  <si>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</si>
  <si>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</si>
  <si>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</si>
  <si>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</si>
  <si>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</si>
  <si>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</si>
  <si>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</si>
  <si>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</si>
  <si>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</si>
  <si>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</si>
  <si>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</si>
  <si>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</si>
  <si>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</si>
  <si>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</si>
  <si>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</si>
  <si>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</si>
  <si>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</si>
  <si>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</si>
  <si>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</si>
  <si>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</si>
  <si>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</si>
  <si>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</si>
  <si>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</si>
  <si>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</si>
  <si>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</si>
  <si>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</si>
  <si>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</si>
  <si>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</si>
  <si>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</si>
  <si>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</si>
  <si>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</si>
  <si>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</si>
  <si>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</si>
  <si>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</si>
  <si>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</si>
  <si>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</si>
  <si>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</si>
  <si>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</si>
  <si>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</si>
  <si>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</si>
  <si>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</si>
  <si>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</si>
  <si>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</si>
  <si>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</si>
  <si>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</si>
  <si>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</si>
  <si>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</si>
  <si>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</si>
  <si>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</si>
  <si>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</si>
  <si>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</si>
  <si>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</si>
  <si>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</si>
  <si>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</si>
  <si>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</si>
  <si>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</si>
  <si>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</si>
  <si>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</si>
  <si>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</si>
  <si>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</si>
  <si>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</si>
  <si>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</si>
  <si>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</si>
  <si>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</si>
  <si>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</si>
  <si>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</si>
  <si>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</si>
  <si>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</si>
  <si>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</si>
  <si>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</si>
  <si>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</si>
  <si>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</si>
  <si>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</si>
  <si>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</si>
  <si>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</si>
  <si>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</si>
  <si>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</si>
  <si>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</si>
  <si>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</si>
  <si>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</si>
  <si>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</si>
  <si>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</si>
  <si>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</si>
  <si>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</si>
  <si>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</si>
  <si>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</si>
  <si>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</si>
  <si>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</si>
  <si>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</si>
  <si>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</si>
  <si>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</si>
  <si>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</si>
  <si>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</si>
  <si>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</si>
  <si>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</si>
  <si>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</si>
  <si>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</si>
  <si>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</si>
  <si>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</si>
  <si>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</si>
  <si>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</si>
  <si>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</si>
  <si>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</si>
  <si>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</si>
  <si>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</si>
  <si>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</si>
  <si>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</si>
  <si>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</si>
  <si>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</si>
  <si>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</si>
  <si>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</si>
  <si>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</si>
  <si>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</si>
  <si>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</si>
  <si>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</si>
  <si>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</si>
  <si>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</si>
  <si>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</si>
  <si>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</si>
  <si>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</si>
  <si>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</si>
  <si>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</si>
  <si>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</si>
  <si>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</si>
  <si>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</si>
  <si>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</si>
  <si>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</si>
  <si>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</si>
  <si>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</si>
  <si>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</si>
  <si>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</si>
  <si>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</si>
  <si>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</si>
  <si>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</si>
  <si>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</si>
  <si>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</si>
  <si>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</si>
  <si>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</si>
  <si>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</si>
  <si>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</si>
  <si>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</si>
  <si>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</si>
  <si>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</si>
  <si>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</si>
  <si>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</si>
  <si>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</si>
  <si>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</si>
  <si>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</si>
  <si>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</si>
  <si>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</si>
  <si>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</si>
  <si>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</si>
  <si>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</si>
  <si>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</si>
  <si>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</si>
  <si>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</si>
  <si>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</si>
  <si>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</si>
  <si>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</si>
  <si>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</si>
  <si>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</si>
  <si>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</si>
  <si>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</si>
  <si>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</si>
  <si>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</si>
  <si>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</si>
  <si>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</si>
  <si>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</si>
  <si>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</si>
  <si>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</si>
  <si>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</si>
  <si>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</si>
  <si>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</si>
  <si>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</si>
  <si>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</si>
  <si>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</si>
  <si>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</si>
  <si>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</si>
  <si>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</si>
  <si>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</si>
  <si>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</si>
  <si>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</si>
  <si>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</si>
  <si>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</si>
  <si>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</si>
  <si>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</si>
  <si>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</si>
  <si>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</si>
  <si>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</si>
  <si>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</si>
  <si>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</si>
  <si>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</si>
  <si>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</si>
  <si>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</si>
  <si>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</si>
  <si>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</si>
  <si>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</si>
  <si>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</si>
  <si>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</si>
  <si>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</si>
  <si>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</si>
  <si>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</si>
  <si>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</si>
  <si>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</si>
  <si>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</si>
  <si>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</si>
  <si>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</si>
  <si>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</si>
  <si>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</si>
  <si>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</si>
  <si>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</si>
  <si>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</si>
  <si>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</si>
  <si>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</si>
  <si>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</si>
  <si>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</si>
  <si>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</si>
  <si>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</si>
  <si>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</si>
  <si>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</si>
  <si>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</si>
  <si>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</si>
  <si>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</si>
  <si>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</si>
  <si>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</si>
  <si>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</si>
  <si>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</si>
  <si>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</si>
  <si>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</si>
  <si>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</si>
  <si>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</si>
  <si>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</si>
  <si>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</si>
  <si>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</si>
  <si>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</si>
  <si>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</si>
  <si>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</si>
  <si>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</si>
  <si>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</si>
  <si>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</si>
  <si>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</si>
  <si>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</si>
  <si>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</si>
  <si>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</si>
  <si>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</si>
  <si>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</si>
  <si>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</si>
  <si>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</si>
  <si>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</si>
  <si>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</si>
  <si>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</si>
  <si>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</si>
  <si>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</si>
  <si>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</si>
  <si>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</si>
  <si>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</si>
  <si>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</si>
  <si>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</si>
  <si>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</si>
  <si>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</si>
  <si>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</si>
  <si>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</si>
  <si>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</si>
  <si>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</si>
  <si>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</si>
  <si>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</si>
  <si>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</si>
  <si>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</si>
  <si>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</si>
  <si>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</si>
  <si>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</si>
  <si>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</si>
  <si>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</si>
  <si>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</si>
  <si>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</si>
  <si>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</si>
  <si>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</si>
  <si>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</si>
  <si>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</si>
  <si>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</si>
  <si>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</si>
  <si>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</si>
  <si>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</si>
  <si>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</si>
  <si>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</si>
  <si>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</si>
  <si>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</si>
  <si>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</si>
  <si>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</si>
  <si>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</si>
  <si>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</si>
  <si>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</si>
  <si>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</si>
  <si>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</si>
  <si>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</si>
  <si>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</si>
  <si>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</si>
  <si>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</si>
  <si>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</si>
  <si>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</si>
  <si>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</si>
  <si>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</si>
  <si>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</si>
  <si>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</si>
  <si>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</si>
  <si>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</si>
  <si>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</si>
  <si>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</si>
  <si>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</si>
  <si>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</si>
  <si>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</si>
  <si>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</si>
  <si>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</si>
  <si>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</si>
  <si>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</si>
  <si>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</si>
  <si>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</si>
  <si>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</si>
  <si>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</si>
  <si>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</si>
  <si>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</si>
  <si>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</si>
  <si>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</si>
  <si>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</si>
  <si>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</si>
  <si>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</si>
  <si>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</si>
  <si>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</si>
  <si>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</si>
  <si>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</si>
  <si>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</si>
  <si>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</si>
  <si>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</si>
  <si>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</si>
  <si>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</si>
  <si>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</si>
  <si>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</si>
  <si>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</si>
  <si>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</si>
  <si>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</si>
  <si>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</si>
  <si>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</si>
  <si>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</si>
  <si>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</si>
  <si>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</si>
  <si>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</si>
  <si>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</si>
  <si>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</si>
  <si>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</si>
  <si>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</si>
  <si>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</si>
  <si>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</si>
  <si>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</si>
  <si>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</si>
  <si>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</si>
  <si>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</si>
  <si>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</si>
  <si>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</si>
  <si>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</si>
  <si>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</si>
  <si>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</si>
  <si>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</si>
  <si>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</si>
  <si>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</si>
  <si>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</si>
  <si>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</si>
  <si>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</si>
  <si>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</si>
  <si>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</si>
  <si>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</si>
  <si>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</si>
  <si>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</si>
  <si>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</si>
  <si>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</si>
  <si>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</si>
  <si>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</si>
  <si>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</si>
  <si>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</si>
  <si>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</si>
  <si>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</si>
  <si>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</si>
  <si>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</si>
  <si>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</si>
  <si>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</si>
  <si>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</si>
  <si>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</si>
  <si>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</si>
  <si>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</si>
  <si>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</si>
  <si>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</si>
  <si>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</si>
  <si>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</si>
  <si>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</si>
  <si>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</si>
  <si>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</si>
  <si>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</si>
  <si>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</si>
  <si>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</si>
  <si>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</si>
  <si>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</si>
  <si>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</si>
  <si>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</si>
  <si>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</si>
  <si>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</si>
  <si>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</si>
  <si>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</si>
  <si>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</si>
  <si>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</si>
  <si>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</si>
  <si>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</si>
  <si>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</si>
  <si>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</si>
  <si>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</si>
  <si>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</si>
  <si>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</si>
  <si>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</si>
  <si>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</si>
  <si>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</si>
  <si>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</si>
  <si>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</si>
  <si>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</si>
  <si>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</si>
  <si>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</si>
  <si>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</si>
  <si>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</si>
  <si>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</si>
  <si>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</si>
  <si>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</si>
  <si>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</si>
  <si>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</si>
  <si>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</si>
  <si>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</si>
  <si>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</si>
  <si>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</si>
  <si>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</si>
  <si>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</si>
  <si>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</si>
  <si>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</si>
  <si>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</si>
  <si>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</si>
  <si>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</si>
  <si>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</si>
  <si>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</si>
  <si>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</si>
  <si>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</si>
  <si>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</si>
  <si>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</si>
  <si>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</si>
  <si>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</si>
  <si>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</si>
  <si>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</si>
  <si>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</si>
  <si>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</si>
  <si>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</si>
  <si>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</si>
  <si>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</si>
  <si>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</si>
  <si>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</si>
  <si>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</si>
  <si>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</si>
  <si>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</si>
  <si>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</si>
  <si>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</si>
  <si>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</si>
  <si>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</si>
  <si>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</si>
  <si>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</si>
  <si>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</si>
  <si>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</si>
  <si>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</si>
  <si>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</si>
  <si>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</si>
  <si>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</si>
  <si>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</si>
  <si>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</si>
  <si>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</si>
  <si>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</si>
  <si>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</si>
  <si>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</si>
  <si>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</si>
  <si>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</si>
  <si>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</si>
  <si>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</si>
  <si>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</si>
  <si>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</si>
  <si>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</si>
  <si>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</si>
  <si>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</si>
  <si>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</si>
  <si>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</si>
  <si>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</si>
  <si>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</si>
  <si>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</si>
  <si>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</si>
  <si>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</si>
  <si>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</si>
  <si>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</si>
  <si>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</si>
  <si>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</si>
  <si>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</si>
  <si>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</si>
  <si>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</si>
  <si>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</si>
  <si>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</si>
  <si>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</si>
  <si>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</si>
  <si>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</si>
  <si>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</si>
  <si>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</si>
  <si>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</si>
  <si>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</si>
  <si>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</si>
  <si>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</si>
  <si>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</si>
  <si>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</si>
  <si>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</si>
  <si>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</si>
  <si>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</si>
  <si>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</si>
  <si>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</si>
  <si>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</si>
  <si>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</si>
  <si>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</si>
  <si>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</si>
  <si>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</si>
  <si>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</si>
  <si>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</si>
  <si>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</si>
  <si>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</si>
  <si>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</si>
  <si>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</si>
  <si>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</si>
  <si>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</si>
  <si>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</si>
  <si>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</si>
  <si>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</si>
  <si>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</si>
  <si>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</si>
  <si>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</si>
  <si>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</si>
  <si>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</si>
  <si>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</si>
  <si>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</si>
  <si>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</si>
  <si>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</si>
  <si>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</si>
  <si>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</si>
  <si>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</si>
  <si>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</si>
  <si>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</si>
  <si>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</si>
  <si>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</si>
  <si>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</si>
  <si>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</si>
  <si>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</si>
  <si>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</si>
  <si>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</si>
  <si>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</si>
  <si>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</si>
  <si>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</si>
  <si>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</si>
  <si>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</si>
  <si>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</si>
  <si>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</si>
  <si>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</si>
  <si>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</si>
  <si>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</si>
  <si>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</si>
  <si>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</si>
  <si>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</si>
  <si>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</si>
  <si>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</si>
  <si>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</si>
  <si>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</si>
  <si>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</si>
  <si>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</si>
  <si>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</si>
  <si>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</si>
  <si>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</si>
  <si>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</si>
  <si>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</si>
  <si>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</si>
  <si>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</si>
  <si>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</si>
  <si>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</si>
  <si>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</si>
  <si>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</si>
  <si>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</si>
  <si>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</si>
  <si>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</si>
  <si>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</si>
  <si>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</si>
  <si>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</si>
  <si>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</si>
  <si>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</si>
  <si>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</si>
  <si>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</si>
  <si>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</si>
  <si>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</si>
  <si>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</si>
  <si>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</si>
  <si>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</si>
  <si>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</si>
  <si>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</si>
  <si>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</si>
  <si>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</si>
  <si>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</si>
  <si>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</si>
  <si>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</si>
  <si>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</si>
  <si>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</si>
  <si>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</si>
  <si>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</si>
  <si>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</si>
  <si>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</si>
  <si>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</si>
  <si>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</si>
  <si>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</si>
  <si>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</si>
  <si>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</si>
  <si>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</si>
  <si>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</si>
  <si>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</si>
  <si>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</si>
  <si>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</si>
  <si>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</si>
  <si>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</si>
  <si>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</si>
  <si>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</si>
  <si>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</si>
  <si>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</si>
  <si>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</si>
  <si>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</si>
  <si>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</si>
  <si>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</si>
  <si>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</si>
  <si>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</si>
  <si>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</si>
  <si>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</si>
  <si>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</si>
  <si>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</si>
  <si>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</si>
  <si>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</si>
  <si>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</si>
  <si>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</si>
  <si>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</si>
  <si>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</si>
  <si>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</si>
  <si>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</si>
  <si>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</si>
  <si>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</si>
  <si>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</si>
  <si>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</si>
  <si>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</si>
  <si>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</si>
  <si>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</si>
  <si>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</si>
  <si>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</si>
  <si>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</si>
  <si>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</si>
  <si>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</si>
  <si>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</si>
  <si>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</si>
  <si>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</si>
  <si>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</si>
  <si>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</si>
  <si>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</si>
  <si>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</si>
  <si>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</si>
  <si>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</si>
  <si>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</si>
  <si>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</si>
  <si>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</si>
  <si>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</si>
  <si>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</si>
  <si>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</si>
  <si>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</si>
  <si>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</si>
  <si>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</si>
  <si>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</si>
  <si>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</si>
  <si>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</si>
  <si>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</si>
  <si>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</si>
  <si>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</si>
  <si>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</si>
  <si>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</si>
  <si>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</si>
  <si>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</si>
  <si>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</si>
  <si>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</si>
  <si>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</si>
  <si>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</si>
  <si>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</si>
  <si>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</si>
  <si>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</si>
  <si>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</si>
  <si>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</si>
  <si>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</si>
  <si>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</si>
  <si>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</si>
  <si>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</si>
  <si>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</si>
  <si>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</si>
  <si>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</si>
  <si>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</si>
  <si>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</si>
  <si>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</si>
  <si>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</si>
  <si>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</si>
  <si>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</si>
  <si>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</si>
  <si>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</si>
  <si>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</si>
  <si>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</si>
  <si>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</si>
  <si>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</si>
  <si>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</si>
  <si>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</si>
  <si>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</si>
  <si>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</si>
  <si>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</si>
  <si>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</si>
  <si>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</si>
  <si>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</si>
  <si>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</si>
  <si>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</si>
  <si>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</si>
  <si>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</si>
  <si>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</si>
  <si>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</si>
  <si>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</si>
  <si>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</si>
  <si>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</si>
  <si>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</si>
  <si>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</si>
  <si>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</si>
  <si>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</si>
  <si>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</si>
  <si>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</si>
  <si>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</si>
  <si>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</si>
  <si>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</si>
  <si>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</si>
  <si>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</si>
  <si>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</si>
  <si>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</si>
  <si>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</si>
  <si>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</si>
  <si>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</si>
  <si>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</si>
  <si>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</si>
  <si>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</si>
  <si>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</si>
  <si>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</si>
  <si>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</si>
  <si>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</si>
  <si>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</si>
  <si>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</si>
  <si>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</si>
  <si>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</si>
  <si>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</si>
  <si>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</si>
  <si>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</si>
  <si>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</si>
  <si>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</si>
  <si>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</si>
  <si>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</si>
  <si>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</si>
  <si>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</si>
  <si>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</si>
  <si>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</si>
  <si>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</si>
  <si>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</si>
  <si>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</si>
  <si>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</si>
  <si>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</si>
  <si>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</si>
  <si>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</si>
  <si>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</si>
  <si>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</si>
  <si>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</si>
  <si>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</si>
  <si>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</si>
  <si>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</si>
  <si>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</si>
  <si>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</si>
  <si>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</si>
  <si>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</si>
  <si>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</si>
  <si>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</si>
  <si>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</si>
  <si>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</si>
  <si>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</si>
  <si>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</si>
  <si>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</si>
  <si>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</si>
  <si>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</si>
  <si>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</si>
  <si>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</si>
  <si>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</si>
  <si>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</si>
  <si>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</si>
  <si>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</si>
  <si>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</si>
  <si>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</si>
  <si>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</si>
  <si>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</si>
  <si>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</si>
  <si>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</si>
  <si>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</si>
  <si>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</si>
  <si>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</si>
  <si>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</si>
  <si>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</si>
  <si>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</si>
  <si>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</si>
  <si>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</si>
  <si>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</si>
  <si>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</si>
  <si>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</si>
  <si>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</si>
  <si>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</si>
  <si>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</si>
  <si>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</si>
  <si>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</si>
  <si>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</si>
  <si>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</si>
  <si>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</si>
  <si>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</si>
  <si>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</si>
  <si>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</si>
  <si>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</si>
  <si>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</si>
  <si>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</si>
  <si>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</si>
  <si>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</si>
  <si>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</si>
  <si>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</si>
  <si>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</si>
  <si>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</si>
  <si>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</si>
  <si>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</si>
  <si>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</si>
  <si>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</si>
  <si>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</si>
  <si>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</si>
  <si>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</si>
  <si>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</si>
  <si>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</si>
  <si>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</si>
  <si>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</si>
  <si>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</si>
  <si>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</si>
  <si>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</si>
  <si>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</si>
  <si>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</si>
  <si>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</si>
  <si>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</si>
  <si>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</si>
  <si>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</si>
  <si>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</si>
  <si>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</si>
  <si>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</si>
  <si>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</si>
  <si>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</si>
  <si>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</si>
  <si>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</si>
  <si>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</si>
  <si>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</si>
  <si>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</si>
  <si>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</si>
  <si>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</si>
  <si>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</si>
  <si>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</si>
  <si>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</si>
  <si>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</si>
  <si>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</si>
  <si>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</si>
  <si>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</si>
  <si>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</si>
  <si>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</si>
  <si>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</si>
  <si>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</si>
  <si>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</si>
  <si>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</si>
  <si>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</si>
  <si>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</si>
  <si>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</si>
  <si>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</si>
  <si>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</si>
  <si>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</si>
  <si>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</si>
  <si>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</si>
  <si>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</si>
  <si>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</si>
  <si>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</si>
  <si>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</si>
  <si>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</si>
  <si>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</si>
  <si>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</si>
  <si>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</si>
  <si>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</si>
  <si>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</si>
  <si>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</si>
  <si>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</si>
  <si>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</si>
  <si>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</si>
  <si>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</si>
  <si>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</si>
  <si>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</si>
  <si>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</si>
  <si>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</si>
  <si>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</si>
  <si>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</si>
  <si>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</si>
  <si>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</si>
  <si>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</si>
  <si>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</si>
  <si>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</si>
  <si>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</si>
  <si>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</si>
  <si>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</si>
  <si>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</si>
  <si>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</si>
  <si>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</si>
  <si>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</si>
  <si>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</si>
  <si>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</si>
  <si>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</si>
  <si>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</si>
  <si>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</si>
  <si>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</si>
  <si>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</si>
  <si>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</si>
  <si>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</si>
  <si>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</si>
  <si>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</si>
  <si>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</si>
  <si>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</si>
  <si>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</si>
  <si>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</si>
  <si>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</si>
  <si>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</si>
  <si>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</si>
  <si>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</si>
  <si>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</si>
  <si>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</si>
  <si>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</si>
  <si>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</si>
  <si>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</si>
  <si>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</si>
  <si>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</si>
  <si>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</si>
  <si>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</si>
  <si>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</si>
  <si>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</si>
  <si>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</si>
  <si>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</si>
  <si>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</si>
  <si>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</si>
  <si>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</si>
  <si>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</si>
  <si>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</si>
  <si>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</si>
  <si>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</si>
  <si>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</si>
  <si>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</si>
  <si>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</si>
  <si>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</si>
  <si>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</si>
  <si>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</si>
  <si>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</si>
  <si>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</si>
  <si>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</si>
  <si>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</si>
  <si>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</si>
  <si>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</si>
  <si>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</si>
  <si>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</si>
  <si>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</si>
  <si>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</si>
  <si>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</si>
  <si>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</si>
  <si>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</si>
  <si>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</si>
  <si>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</si>
  <si>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</si>
  <si>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</si>
  <si>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</si>
  <si>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</si>
  <si>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</si>
  <si>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</si>
  <si>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</si>
  <si>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</si>
  <si>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</si>
  <si>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</si>
  <si>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</si>
  <si>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</si>
  <si>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</si>
  <si>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</si>
  <si>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</si>
  <si>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</si>
  <si>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</si>
  <si>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</si>
  <si>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</si>
  <si>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</si>
  <si>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</si>
  <si>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</si>
  <si>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</si>
  <si>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</si>
  <si>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</si>
  <si>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</si>
  <si>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</si>
  <si>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</si>
  <si>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</si>
  <si>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</si>
  <si>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</si>
  <si>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</si>
  <si>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</si>
  <si>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</si>
  <si>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</si>
  <si>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</si>
  <si>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</si>
  <si>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</si>
  <si>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</si>
  <si>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</si>
  <si>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</si>
  <si>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</si>
  <si>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</si>
  <si>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</si>
  <si>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</si>
  <si>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</si>
  <si>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</si>
  <si>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</si>
  <si>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</si>
  <si>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</si>
  <si>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</si>
  <si>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</si>
  <si>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</si>
  <si>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</si>
  <si>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</si>
  <si>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</si>
  <si>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</si>
  <si>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</si>
  <si>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</si>
  <si>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</si>
  <si>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</si>
  <si>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</si>
  <si>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</si>
  <si>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</si>
  <si>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</si>
  <si>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</si>
  <si>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</si>
  <si>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</si>
  <si>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</si>
  <si>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</si>
  <si>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</si>
  <si>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</si>
  <si>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</si>
  <si>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</si>
  <si>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</si>
  <si>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</si>
  <si>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</si>
  <si>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</si>
  <si>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</si>
  <si>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</si>
  <si>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</si>
  <si>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</si>
  <si>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</si>
  <si>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</si>
  <si>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</si>
  <si>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</si>
  <si>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</si>
  <si>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</si>
  <si>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</si>
  <si>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</si>
  <si>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</si>
  <si>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</si>
  <si>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</si>
  <si>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</si>
  <si>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</si>
  <si>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</si>
  <si>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</si>
  <si>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</si>
  <si>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</si>
  <si>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</si>
  <si>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</si>
  <si>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</si>
  <si>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</si>
  <si>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</si>
  <si>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</si>
  <si>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</si>
  <si>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</si>
  <si>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</si>
  <si>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</si>
  <si>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</si>
  <si>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</si>
  <si>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</si>
  <si>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</si>
  <si>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</si>
  <si>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</si>
  <si>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</si>
  <si>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</si>
  <si>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</si>
  <si>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</si>
  <si>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</si>
  <si>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</si>
  <si>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</si>
  <si>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</si>
  <si>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</si>
  <si>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</si>
  <si>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</si>
  <si>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</si>
  <si>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</si>
  <si>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</si>
  <si>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</si>
  <si>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</si>
  <si>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</si>
  <si>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</si>
  <si>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</si>
  <si>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</si>
  <si>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</si>
  <si>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</si>
  <si>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</si>
  <si>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</si>
  <si>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</si>
  <si>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</si>
  <si>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</si>
  <si>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</si>
  <si>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</si>
  <si>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</si>
  <si>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</si>
  <si>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</si>
  <si>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</si>
  <si>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</si>
  <si>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</si>
  <si>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</si>
  <si>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</si>
  <si>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</si>
  <si>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</si>
  <si>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</si>
  <si>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</si>
  <si>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</si>
  <si>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</si>
  <si>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</si>
  <si>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</si>
  <si>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</si>
  <si>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</si>
  <si>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</si>
  <si>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</si>
  <si>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</si>
  <si>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</si>
  <si>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</si>
  <si>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</si>
  <si>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</si>
  <si>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</si>
  <si>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</si>
  <si>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</si>
  <si>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</si>
  <si>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</si>
  <si>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</si>
  <si>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</si>
  <si>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</si>
  <si>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</si>
  <si>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</si>
  <si>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</si>
  <si>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</si>
  <si>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</si>
  <si>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</si>
  <si>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</si>
  <si>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</si>
  <si>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</si>
  <si>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</si>
  <si>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</si>
  <si>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</si>
  <si>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</si>
  <si>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</si>
  <si>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</si>
  <si>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</si>
  <si>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</si>
  <si>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</si>
  <si>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</si>
  <si>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</si>
  <si>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</si>
  <si>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</si>
  <si>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</si>
  <si>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</si>
  <si>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</si>
  <si>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</si>
  <si>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</si>
  <si>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</si>
  <si>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</si>
  <si>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</si>
  <si>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</si>
  <si>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</si>
  <si>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</si>
  <si>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</si>
  <si>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</si>
  <si>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</si>
  <si>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</si>
  <si>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</si>
  <si>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</si>
  <si>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</si>
  <si>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</si>
  <si>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</si>
  <si>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</si>
  <si>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</si>
  <si>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</si>
  <si>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</si>
  <si>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</si>
  <si>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</si>
  <si>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</si>
  <si>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</si>
  <si>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</si>
  <si>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</si>
  <si>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</si>
  <si>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</si>
  <si>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</si>
  <si>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</si>
  <si>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</si>
  <si>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</si>
  <si>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</si>
  <si>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</si>
  <si>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</si>
  <si>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</si>
  <si>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</si>
  <si>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</si>
  <si>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</si>
  <si>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</si>
  <si>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</si>
  <si>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</si>
  <si>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</si>
  <si>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</si>
  <si>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</si>
  <si>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</si>
  <si>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</si>
  <si>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</si>
  <si>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</si>
  <si>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</si>
  <si>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</si>
  <si>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</si>
  <si>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</si>
  <si>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</si>
  <si>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</si>
  <si>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</si>
  <si>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</si>
  <si>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</si>
  <si>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</si>
  <si>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</si>
  <si>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</si>
  <si>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</si>
  <si>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</si>
  <si>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</si>
  <si>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</si>
  <si>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</si>
  <si>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</si>
  <si>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</si>
  <si>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</si>
  <si>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</si>
  <si>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</si>
  <si>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</si>
  <si>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</si>
  <si>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</si>
  <si>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</si>
  <si>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</si>
  <si>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</si>
  <si>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</si>
  <si>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</si>
  <si>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</si>
  <si>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</si>
  <si>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</si>
  <si>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</si>
  <si>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</si>
  <si>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</si>
  <si>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</si>
  <si>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</si>
  <si>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</si>
  <si>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</si>
  <si>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</si>
  <si>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</si>
  <si>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</si>
  <si>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</si>
  <si>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</si>
  <si>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</si>
  <si>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</si>
  <si>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</si>
  <si>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</si>
  <si>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</si>
  <si>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</si>
  <si>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</si>
  <si>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</si>
  <si>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</si>
  <si>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</si>
  <si>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</si>
  <si>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</si>
  <si>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</si>
  <si>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</si>
  <si>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</si>
  <si>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</si>
  <si>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</si>
  <si>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</si>
  <si>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</si>
  <si>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</si>
  <si>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</si>
  <si>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</si>
  <si>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</si>
  <si>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</si>
  <si>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</si>
  <si>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</si>
  <si>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</si>
  <si>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</si>
  <si>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</si>
  <si>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</si>
  <si>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</si>
  <si>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</si>
  <si>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</si>
  <si>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</si>
  <si>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</si>
  <si>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</si>
  <si>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</si>
  <si>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</si>
  <si>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</si>
  <si>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</si>
  <si>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</si>
  <si>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</si>
  <si>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</si>
  <si>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</si>
  <si>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</si>
  <si>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</si>
  <si>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</si>
  <si>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</si>
  <si>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</si>
  <si>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</si>
  <si>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</si>
  <si>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</si>
  <si>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</si>
  <si>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</si>
  <si>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</si>
  <si>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</si>
  <si>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</si>
  <si>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</si>
  <si>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</si>
  <si>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</si>
  <si>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</si>
  <si>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</si>
  <si>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</si>
  <si>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</si>
  <si>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</si>
  <si>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</si>
  <si>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</si>
  <si>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</si>
  <si>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</si>
  <si>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</si>
  <si>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</si>
  <si>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</si>
  <si>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</si>
  <si>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</si>
  <si>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</si>
  <si>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</si>
  <si>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</si>
  <si>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</si>
  <si>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</si>
  <si>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</si>
  <si>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</si>
  <si>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</si>
  <si>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</si>
  <si>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</si>
  <si>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</si>
  <si>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</si>
  <si>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</si>
  <si>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</si>
  <si>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</si>
  <si>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</si>
  <si>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</si>
  <si>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</si>
  <si>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</si>
  <si>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</si>
  <si>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</si>
  <si>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</si>
  <si>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</si>
  <si>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</si>
  <si>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</si>
  <si>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</si>
  <si>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</si>
  <si>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</si>
  <si>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</si>
  <si>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</si>
  <si>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</si>
  <si>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</si>
  <si>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</si>
  <si>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</si>
  <si>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</si>
  <si>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</si>
  <si>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</si>
  <si>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</si>
  <si>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</si>
  <si>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</si>
  <si>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</si>
  <si>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</si>
  <si>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</si>
  <si>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</si>
  <si>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</si>
  <si>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</si>
  <si>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</si>
  <si>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</si>
  <si>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</si>
  <si>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</si>
  <si>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</si>
  <si>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</si>
  <si>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</si>
  <si>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</si>
  <si>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</si>
  <si>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</si>
  <si>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</si>
  <si>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</si>
  <si>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</si>
  <si>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</si>
  <si>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</si>
  <si>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</si>
  <si>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</si>
  <si>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</si>
  <si>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</si>
  <si>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</si>
  <si>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</si>
  <si>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</si>
  <si>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</si>
  <si>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</si>
  <si>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</si>
  <si>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</si>
  <si>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</si>
  <si>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</si>
  <si>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</si>
  <si>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</si>
  <si>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</si>
  <si>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</si>
  <si>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</si>
  <si>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</si>
  <si>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</si>
  <si>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</si>
  <si>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</si>
  <si>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</si>
  <si>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</si>
  <si>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</si>
  <si>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</si>
  <si>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</si>
  <si>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</si>
  <si>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</si>
  <si>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</si>
  <si>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</si>
  <si>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</si>
  <si>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</si>
  <si>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</si>
  <si>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</si>
  <si>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</si>
  <si>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</si>
  <si>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</si>
  <si>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</si>
  <si>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</si>
  <si>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</si>
  <si>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</si>
  <si>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</si>
  <si>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</si>
  <si>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</si>
  <si>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</si>
  <si>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</si>
  <si>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</si>
  <si>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</si>
  <si>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</si>
  <si>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</si>
  <si>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</si>
  <si>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</si>
  <si>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</si>
  <si>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</si>
  <si>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</si>
  <si>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</si>
  <si>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</si>
  <si>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</si>
  <si>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</si>
  <si>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</si>
  <si>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</si>
  <si>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</si>
  <si>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</si>
  <si>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</si>
  <si>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</si>
  <si>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</si>
  <si>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</si>
  <si>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</si>
  <si>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</si>
  <si>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</si>
  <si>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</si>
  <si>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</si>
  <si>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</si>
  <si>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</si>
  <si>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</si>
  <si>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</si>
  <si>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</si>
  <si>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</si>
  <si>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</si>
  <si>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</si>
  <si>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</si>
  <si>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</si>
  <si>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</si>
  <si>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</si>
  <si>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</si>
  <si>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</si>
  <si>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</si>
  <si>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</si>
  <si>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</si>
  <si>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</si>
  <si>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</si>
  <si>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</si>
  <si>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</si>
  <si>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</si>
  <si>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</si>
  <si>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</si>
  <si>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</si>
  <si>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</si>
  <si>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</si>
  <si>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</si>
  <si>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</si>
  <si>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</si>
  <si>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</si>
  <si>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</si>
  <si>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</si>
  <si>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</si>
  <si>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</si>
  <si>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</si>
  <si>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</si>
  <si>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</si>
  <si>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</si>
  <si>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</si>
  <si>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</si>
  <si>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</si>
  <si>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</si>
  <si>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</si>
  <si>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</si>
  <si>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</si>
  <si>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</si>
  <si>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</si>
  <si>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</si>
  <si>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</si>
  <si>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</si>
  <si>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</si>
  <si>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</si>
  <si>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</si>
  <si>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</si>
  <si>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</si>
  <si>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</si>
  <si>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</si>
  <si>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</si>
  <si>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</si>
  <si>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</si>
  <si>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</si>
  <si>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</si>
  <si>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</si>
  <si>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</si>
  <si>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</si>
  <si>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</si>
  <si>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</si>
  <si>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</si>
  <si>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</si>
  <si>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</si>
  <si>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</si>
  <si>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</si>
  <si>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</si>
  <si>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</si>
  <si>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</si>
  <si>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</si>
  <si>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</si>
  <si>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</si>
  <si>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</si>
  <si>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</si>
  <si>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</si>
  <si>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</si>
  <si>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</si>
  <si>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</si>
  <si>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</si>
  <si>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</si>
  <si>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</si>
  <si>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</si>
  <si>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</si>
  <si>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</si>
  <si>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</si>
  <si>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</si>
  <si>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</si>
  <si>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</si>
  <si>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</si>
  <si>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</si>
  <si>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</si>
  <si>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</si>
  <si>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</si>
  <si>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</si>
  <si>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</si>
  <si>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</si>
  <si>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</si>
  <si>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</si>
  <si>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</si>
  <si>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</si>
  <si>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</si>
  <si>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</si>
  <si>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</si>
  <si>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</si>
  <si>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</si>
  <si>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</si>
  <si>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</si>
  <si>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</si>
  <si>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</si>
  <si>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</si>
  <si>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</si>
  <si>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</si>
  <si>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</si>
  <si>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</si>
  <si>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</si>
  <si>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</si>
  <si>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</si>
  <si>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</si>
  <si>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</si>
  <si>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</si>
  <si>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</si>
  <si>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</si>
  <si>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</si>
  <si>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</si>
  <si>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</si>
  <si>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</si>
  <si>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</si>
  <si>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</si>
  <si>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</si>
  <si>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</si>
  <si>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</si>
  <si>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</si>
  <si>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</si>
  <si>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</si>
  <si>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</si>
  <si>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</si>
  <si>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</si>
  <si>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</si>
  <si>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</si>
  <si>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</si>
  <si>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</si>
  <si>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</si>
  <si>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</si>
  <si>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</si>
  <si>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</si>
  <si>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</si>
  <si>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</si>
  <si>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</si>
  <si>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</si>
  <si>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</si>
  <si>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</si>
  <si>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</si>
  <si>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</si>
  <si>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</si>
  <si>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</si>
  <si>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</si>
  <si>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</si>
  <si>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</si>
  <si>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</si>
  <si>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</si>
  <si>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</si>
  <si>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</si>
  <si>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</si>
  <si>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</si>
  <si>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</si>
  <si>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</si>
  <si>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</si>
  <si>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</si>
  <si>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</si>
  <si>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</si>
  <si>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</si>
  <si>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</si>
  <si>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</si>
  <si>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</si>
  <si>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</si>
  <si>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</si>
  <si>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</si>
  <si>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</si>
  <si>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</si>
  <si>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</si>
  <si>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</si>
  <si>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</si>
  <si>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</si>
  <si>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</si>
  <si>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</si>
  <si>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</si>
  <si>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</si>
  <si>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</si>
  <si>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</si>
  <si>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</si>
  <si>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</si>
  <si>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</si>
  <si>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</si>
  <si>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</si>
  <si>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</si>
  <si>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</si>
  <si>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</si>
  <si>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</si>
  <si>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</si>
  <si>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</si>
  <si>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</si>
  <si>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</si>
  <si>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</si>
  <si>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</si>
  <si>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</si>
  <si>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</si>
  <si>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</si>
  <si>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</si>
  <si>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</si>
  <si>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</si>
  <si>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</si>
  <si>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</si>
  <si>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</si>
  <si>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</si>
  <si>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</si>
  <si>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</si>
  <si>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</si>
  <si>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</si>
  <si>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</si>
  <si>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</si>
  <si>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</si>
  <si>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</si>
  <si>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</si>
  <si>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</si>
  <si>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</si>
  <si>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</si>
  <si>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</si>
  <si>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</si>
  <si>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</si>
  <si>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</si>
  <si>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</si>
  <si>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</si>
  <si>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</si>
  <si>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</si>
  <si>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</si>
  <si>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</si>
  <si>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</si>
  <si>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</si>
  <si>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</si>
  <si>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</si>
  <si>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</si>
  <si>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</si>
  <si>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</si>
  <si>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</si>
  <si>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</si>
  <si>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</si>
  <si>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</si>
  <si>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</si>
  <si>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</si>
  <si>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</si>
  <si>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</si>
  <si>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</si>
  <si>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</si>
  <si>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</si>
  <si>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</si>
  <si>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</si>
  <si>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</si>
  <si>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</si>
  <si>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</si>
  <si>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</si>
  <si>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</si>
  <si>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</si>
  <si>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</si>
  <si>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</si>
  <si>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</si>
  <si>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</si>
  <si>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</si>
  <si>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</si>
  <si>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</si>
  <si>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</si>
  <si>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</si>
  <si>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</si>
  <si>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</si>
  <si>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</si>
  <si>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</si>
  <si>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</si>
  <si>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</si>
  <si>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</si>
  <si>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</si>
  <si>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</si>
  <si>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</si>
  <si>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</si>
  <si>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</si>
  <si>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</si>
  <si>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</si>
  <si>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</si>
  <si>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</si>
  <si>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</si>
  <si>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</si>
  <si>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</si>
  <si>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</si>
  <si>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</si>
  <si>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</si>
  <si>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</si>
  <si>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</si>
  <si>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</si>
  <si>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</si>
  <si>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</si>
  <si>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</si>
  <si>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</si>
  <si>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</si>
  <si>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</si>
  <si>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</si>
  <si>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</si>
  <si>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</si>
  <si>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</si>
  <si>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</si>
  <si>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</si>
  <si>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</si>
  <si>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</si>
  <si>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</si>
  <si>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</si>
  <si>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</si>
  <si>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</si>
  <si>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</si>
  <si>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</si>
  <si>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</si>
  <si>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</si>
  <si>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</si>
  <si>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</si>
  <si>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</si>
  <si>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</si>
  <si>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</si>
  <si>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</si>
  <si>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</si>
  <si>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</si>
  <si>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</si>
  <si>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</si>
  <si>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</si>
  <si>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</si>
  <si>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</si>
  <si>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</si>
  <si>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</si>
  <si>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</si>
  <si>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</si>
  <si>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</si>
  <si>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</si>
  <si>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</si>
  <si>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</si>
  <si>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</si>
  <si>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</si>
  <si>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</si>
  <si>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</si>
  <si>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</si>
  <si>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</si>
  <si>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</si>
  <si>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</si>
  <si>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</si>
  <si>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</si>
  <si>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</si>
  <si>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</si>
  <si>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</si>
  <si>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</si>
  <si>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</si>
  <si>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</si>
  <si>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</si>
  <si>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</si>
  <si>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</si>
  <si>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</si>
  <si>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</si>
  <si>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</si>
  <si>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</si>
  <si>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</si>
  <si>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</si>
  <si>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</si>
  <si>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</si>
  <si>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</si>
  <si>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</si>
  <si>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</si>
  <si>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</si>
  <si>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</si>
  <si>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</si>
  <si>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</si>
  <si>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</si>
  <si>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</si>
  <si>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</si>
  <si>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</si>
  <si>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</si>
  <si>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</si>
  <si>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</si>
  <si>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</si>
  <si>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</si>
  <si>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</si>
  <si>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</si>
  <si>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</si>
  <si>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</si>
  <si>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</si>
  <si>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</si>
  <si>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</si>
  <si>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</si>
  <si>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</si>
  <si>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</si>
  <si>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</si>
  <si>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</si>
  <si>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</si>
  <si>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</si>
  <si>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</si>
  <si>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</si>
  <si>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</si>
  <si>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</si>
  <si>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</si>
  <si>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</si>
  <si>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</si>
  <si>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</si>
  <si>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</si>
  <si>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</si>
  <si>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</si>
  <si>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</si>
  <si>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</si>
  <si>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</si>
  <si>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</si>
  <si>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</si>
  <si>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</si>
  <si>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</si>
  <si>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</si>
  <si>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</si>
  <si>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</si>
  <si>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</si>
  <si>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</si>
  <si>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</si>
  <si>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</si>
  <si>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</si>
  <si>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</si>
  <si>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</si>
  <si>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</si>
  <si>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</si>
  <si>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</si>
  <si>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</si>
  <si>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</si>
  <si>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</si>
  <si>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</si>
  <si>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</si>
  <si>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</si>
  <si>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</si>
  <si>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</si>
  <si>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</si>
  <si>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</si>
  <si>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</si>
  <si>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</si>
  <si>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</si>
  <si>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</si>
  <si>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</si>
  <si>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</si>
  <si>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</si>
  <si>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</si>
  <si>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</si>
  <si>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</si>
  <si>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</si>
  <si>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</si>
  <si>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</si>
  <si>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</si>
  <si>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</si>
  <si>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</si>
  <si>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</si>
  <si>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</si>
  <si>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</si>
  <si>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</si>
  <si>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</si>
  <si>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</si>
  <si>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</si>
  <si>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</si>
  <si>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</si>
  <si>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</si>
  <si>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</si>
  <si>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</si>
  <si>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</si>
  <si>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</si>
  <si>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</si>
  <si>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</si>
  <si>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</si>
  <si>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</si>
  <si>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</si>
  <si>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</si>
  <si>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</si>
  <si>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</si>
  <si>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</si>
  <si>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</si>
  <si>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</si>
  <si>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</si>
  <si>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</si>
  <si>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</si>
  <si>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</si>
  <si>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</si>
  <si>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</si>
  <si>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</si>
  <si>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</si>
  <si>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</si>
  <si>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</si>
  <si>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</si>
  <si>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</si>
  <si>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</si>
  <si>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</si>
  <si>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</si>
  <si>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</si>
  <si>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</si>
  <si>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</si>
  <si>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</si>
  <si>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</si>
  <si>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</si>
  <si>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</si>
  <si>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</si>
  <si>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</si>
  <si>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</si>
  <si>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</si>
  <si>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</si>
  <si>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</si>
  <si>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</si>
  <si>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</si>
  <si>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</si>
  <si>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</si>
  <si>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</si>
  <si>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</si>
  <si>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</si>
  <si>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</si>
  <si>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</si>
  <si>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</si>
  <si>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</si>
  <si>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</si>
  <si>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</si>
  <si>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</si>
  <si>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</si>
  <si>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</si>
  <si>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</si>
  <si>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</si>
  <si>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</si>
  <si>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</si>
  <si>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</si>
  <si>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</si>
  <si>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</si>
  <si>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</si>
  <si>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</si>
  <si>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</si>
  <si>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</si>
  <si>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</si>
  <si>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</si>
  <si>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</si>
  <si>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</si>
  <si>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</si>
  <si>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</si>
  <si>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</si>
  <si>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</si>
  <si>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</si>
  <si>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</si>
  <si>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</si>
  <si>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</si>
  <si>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</si>
  <si>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</si>
  <si>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</si>
  <si>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</si>
  <si>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</si>
  <si>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</si>
  <si>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</si>
  <si>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</si>
  <si>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</si>
  <si>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</si>
  <si>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</si>
  <si>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</si>
  <si>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</si>
  <si>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</si>
  <si>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</si>
  <si>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</si>
  <si>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</si>
  <si>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</si>
  <si>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</si>
  <si>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</si>
  <si>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</si>
  <si>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</si>
  <si>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</si>
  <si>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</si>
  <si>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</si>
  <si>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</si>
  <si>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</si>
  <si>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</si>
  <si>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</si>
  <si>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</si>
  <si>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</si>
  <si>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</si>
  <si>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</si>
  <si>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</si>
  <si>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</si>
  <si>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</si>
  <si>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</si>
  <si>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</si>
  <si>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</si>
  <si>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</si>
  <si>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</si>
  <si>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</si>
  <si>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</si>
  <si>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</si>
  <si>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</si>
  <si>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</si>
  <si>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</si>
  <si>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</si>
  <si>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</si>
  <si>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</si>
  <si>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</si>
  <si>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</si>
  <si>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</si>
  <si>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</si>
  <si>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</si>
  <si>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</si>
  <si>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</si>
  <si>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</si>
  <si>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</si>
  <si>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</si>
  <si>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</si>
  <si>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</si>
  <si>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</si>
  <si>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</si>
  <si>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</si>
  <si>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</si>
  <si>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</si>
  <si>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</si>
  <si>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</si>
  <si>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</si>
  <si>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</si>
  <si>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</si>
  <si>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</si>
  <si>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</si>
  <si>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</si>
  <si>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</si>
  <si>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</si>
  <si>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</si>
  <si>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</si>
  <si>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</si>
  <si>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</si>
  <si>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</si>
  <si>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</si>
  <si>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</si>
  <si>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</si>
  <si>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</si>
  <si>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</si>
  <si>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</si>
  <si>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</si>
  <si>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</si>
  <si>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</si>
  <si>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</si>
  <si>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</si>
  <si>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</si>
  <si>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</si>
  <si>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</si>
  <si>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</si>
  <si>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</si>
  <si>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</si>
  <si>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</si>
  <si>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</si>
  <si>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</si>
  <si>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</si>
  <si>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</si>
  <si>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</si>
  <si>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</si>
  <si>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</si>
  <si>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</si>
  <si>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</si>
  <si>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</si>
  <si>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</si>
  <si>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</si>
  <si>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</si>
  <si>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</si>
  <si>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</si>
  <si>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</si>
  <si>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</si>
  <si>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</si>
  <si>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</si>
  <si>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</si>
  <si>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</si>
  <si>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</si>
  <si>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</si>
  <si>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</si>
  <si>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</si>
  <si>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</si>
  <si>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</si>
  <si>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</si>
  <si>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</si>
  <si>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</si>
  <si>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</si>
  <si>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</si>
  <si>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</si>
  <si>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</si>
  <si>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</si>
  <si>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</si>
  <si>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</si>
  <si>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</si>
  <si>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</si>
  <si>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</si>
  <si>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</si>
  <si>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</si>
  <si>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</si>
  <si>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</si>
  <si>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</si>
  <si>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</si>
  <si>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</si>
  <si>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</si>
  <si>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</si>
  <si>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</si>
  <si>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</si>
  <si>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</si>
  <si>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</si>
  <si>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</si>
  <si>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</si>
  <si>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</si>
  <si>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</si>
  <si>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</si>
  <si>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</si>
  <si>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</si>
  <si>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</si>
  <si>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</si>
  <si>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</si>
  <si>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</si>
  <si>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</si>
  <si>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</si>
  <si>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</si>
  <si>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</si>
  <si>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</si>
  <si>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</si>
  <si>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</si>
  <si>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</si>
  <si>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</si>
  <si>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</si>
  <si>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</si>
  <si>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</si>
  <si>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</si>
  <si>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</si>
  <si>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</si>
  <si>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</si>
  <si>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</si>
  <si>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</si>
  <si>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</si>
  <si>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</si>
  <si>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</si>
  <si>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</si>
  <si>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</si>
  <si>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</si>
  <si>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</si>
  <si>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</si>
  <si>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</si>
  <si>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</si>
  <si>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</si>
  <si>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</si>
  <si>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</si>
  <si>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</si>
  <si>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</si>
  <si>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</si>
  <si>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</si>
  <si>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</si>
  <si>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</si>
  <si>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</si>
  <si>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</si>
  <si>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</si>
  <si>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</si>
  <si>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</si>
  <si>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</si>
  <si>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</si>
  <si>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</si>
  <si>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</si>
  <si>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</si>
  <si>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</si>
  <si>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</si>
  <si>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</si>
  <si>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</si>
  <si>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</si>
  <si>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</si>
  <si>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</si>
  <si>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</si>
  <si>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</si>
  <si>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</si>
  <si>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</si>
  <si>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</si>
  <si>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</si>
  <si>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</si>
  <si>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</si>
  <si>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</si>
  <si>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</si>
  <si>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</si>
  <si>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</si>
  <si>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</si>
  <si>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</si>
  <si>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</si>
  <si>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</si>
  <si>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</si>
  <si>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</si>
  <si>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</si>
  <si>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</si>
  <si>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</si>
  <si>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</si>
  <si>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</si>
  <si>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</si>
  <si>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</si>
  <si>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</si>
  <si>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</si>
  <si>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</si>
  <si>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</si>
  <si>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</si>
  <si>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</si>
  <si>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</si>
  <si>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</si>
  <si>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</si>
  <si>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</si>
  <si>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</si>
  <si>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</si>
  <si>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</si>
  <si>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</si>
  <si>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</si>
  <si>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</si>
  <si>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</si>
  <si>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</si>
  <si>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</si>
  <si>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</si>
  <si>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</si>
  <si>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</si>
  <si>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</si>
  <si>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</si>
  <si>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</si>
  <si>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</si>
  <si>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</si>
  <si>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</si>
  <si>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</si>
  <si>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</si>
  <si>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</si>
  <si>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</si>
  <si>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</si>
  <si>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</si>
  <si>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</si>
  <si>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</si>
  <si>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</si>
  <si>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</si>
  <si>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</si>
  <si>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</si>
  <si>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</si>
  <si>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</si>
  <si>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</si>
  <si>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</si>
  <si>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</si>
  <si>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</si>
  <si>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</si>
  <si>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</si>
  <si>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</si>
  <si>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</si>
  <si>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</si>
  <si>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</si>
  <si>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</si>
  <si>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</si>
  <si>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</si>
  <si>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</si>
  <si>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</si>
  <si>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</si>
  <si>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</si>
  <si>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</si>
  <si>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</si>
  <si>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</si>
  <si>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</si>
  <si>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</si>
  <si>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</si>
  <si>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</si>
  <si>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</si>
  <si>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</si>
  <si>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</si>
  <si>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</si>
  <si>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</si>
  <si>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</si>
  <si>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</si>
  <si>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</si>
  <si>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</si>
  <si>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</si>
  <si>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</si>
  <si>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</si>
  <si>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</si>
  <si>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</si>
  <si>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</si>
  <si>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</si>
  <si>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</si>
  <si>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</si>
  <si>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</si>
  <si>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</si>
  <si>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</si>
  <si>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</si>
  <si>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</si>
  <si>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</si>
  <si>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</si>
  <si>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</si>
  <si>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</si>
  <si>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</si>
  <si>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</si>
  <si>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</si>
  <si>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</si>
  <si>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</si>
  <si>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</si>
  <si>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</si>
  <si>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</si>
  <si>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</si>
  <si>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</si>
  <si>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</si>
  <si>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</si>
  <si>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</si>
  <si>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</si>
  <si>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</si>
  <si>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</si>
  <si>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</si>
  <si>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</si>
  <si>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</si>
  <si>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</si>
  <si>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</si>
  <si>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</si>
  <si>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</si>
  <si>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</si>
  <si>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</si>
  <si>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</si>
  <si>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</si>
  <si>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</si>
  <si>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</si>
  <si>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</si>
  <si>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</si>
  <si>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</si>
  <si>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</si>
  <si>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</si>
  <si>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</si>
  <si>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</si>
  <si>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</si>
  <si>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</si>
  <si>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</si>
  <si>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</si>
  <si>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</si>
  <si>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</si>
  <si>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</si>
  <si>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</si>
  <si>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</si>
  <si>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</si>
  <si>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</si>
  <si>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</si>
  <si>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</si>
  <si>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</si>
  <si>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</si>
  <si>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</si>
  <si>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</si>
  <si>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</si>
  <si>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</si>
  <si>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</si>
  <si>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</si>
  <si>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</si>
  <si>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</si>
  <si>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</si>
  <si>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</si>
  <si>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</si>
  <si>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</si>
  <si>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</si>
  <si>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</si>
  <si>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</si>
  <si>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</si>
  <si>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</si>
  <si>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</si>
  <si>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</si>
  <si>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</si>
  <si>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</si>
  <si>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</si>
  <si>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</si>
  <si>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</si>
  <si>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</si>
  <si>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</si>
  <si>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</si>
  <si>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</si>
  <si>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</si>
  <si>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</si>
  <si>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</si>
  <si>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</si>
  <si>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</si>
  <si>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</si>
  <si>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</si>
  <si>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</si>
  <si>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</si>
  <si>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</si>
  <si>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</si>
  <si>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</si>
  <si>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</si>
  <si>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</si>
  <si>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</si>
  <si>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</si>
  <si>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</si>
  <si>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</si>
  <si>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</si>
  <si>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</si>
  <si>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</si>
  <si>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</si>
  <si>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</si>
  <si>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</si>
  <si>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</si>
  <si>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</si>
  <si>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</si>
  <si>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</si>
  <si>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</si>
  <si>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</si>
  <si>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</si>
  <si>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</si>
  <si>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</si>
  <si>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</si>
  <si>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</si>
  <si>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</si>
  <si>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</si>
  <si>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</si>
  <si>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</si>
  <si>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</si>
  <si>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</si>
  <si>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</si>
  <si>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</si>
  <si>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</si>
  <si>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</si>
  <si>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</si>
  <si>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</si>
  <si>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</si>
  <si>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</si>
  <si>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</si>
  <si>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</si>
  <si>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</si>
  <si>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</si>
  <si>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</si>
  <si>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</si>
  <si>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</si>
  <si>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</si>
  <si>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</si>
  <si>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</si>
  <si>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</si>
  <si>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</si>
  <si>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</si>
  <si>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</si>
  <si>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</si>
  <si>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</si>
  <si>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</si>
  <si>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</si>
  <si>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</si>
  <si>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</si>
  <si>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</si>
  <si>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</si>
  <si>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</si>
  <si>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</si>
  <si>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</si>
  <si>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</si>
  <si>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</si>
  <si>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</si>
  <si>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</si>
  <si>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</si>
  <si>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</si>
  <si>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</si>
  <si>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</si>
  <si>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</si>
  <si>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</si>
  <si>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</si>
  <si>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</si>
  <si>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</si>
  <si>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</si>
  <si>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</si>
  <si>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</si>
  <si>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</si>
  <si>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</si>
  <si>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</si>
  <si>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</si>
  <si>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</si>
  <si>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</si>
  <si>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</si>
  <si>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</si>
  <si>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</si>
  <si>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</si>
  <si>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</si>
  <si>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</si>
  <si>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</si>
  <si>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</si>
  <si>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</si>
  <si>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</si>
  <si>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</si>
  <si>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</si>
  <si>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</si>
  <si>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</si>
  <si>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</si>
  <si>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</si>
  <si>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</si>
  <si>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</si>
  <si>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</si>
  <si>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</si>
  <si>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</si>
  <si>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</si>
  <si>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</si>
  <si>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</si>
  <si>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</si>
  <si>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</si>
  <si>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</si>
  <si>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</si>
  <si>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</si>
  <si>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</si>
  <si>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</si>
  <si>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</si>
  <si>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</si>
  <si>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</si>
  <si>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</si>
  <si>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</si>
  <si>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</si>
  <si>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</si>
  <si>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</si>
  <si>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</si>
  <si>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</si>
  <si>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</si>
  <si>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</si>
  <si>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</si>
  <si>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</si>
  <si>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</si>
  <si>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</si>
  <si>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</si>
  <si>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</si>
  <si>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</si>
  <si>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</si>
  <si>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</si>
  <si>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</si>
  <si>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</si>
  <si>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</si>
  <si>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</si>
  <si>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</si>
  <si>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</si>
  <si>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</si>
  <si>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</si>
  <si>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</si>
  <si>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</si>
  <si>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</si>
  <si>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</si>
  <si>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</si>
  <si>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</si>
  <si>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</si>
  <si>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</si>
  <si>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</si>
  <si>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</si>
  <si>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</si>
  <si>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</si>
  <si>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</si>
  <si>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</si>
  <si>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</si>
  <si>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</si>
  <si>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</si>
  <si>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</si>
  <si>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</si>
  <si>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</si>
  <si>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</si>
  <si>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</si>
  <si>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</si>
  <si>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</si>
  <si>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</si>
  <si>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</si>
  <si>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</si>
  <si>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</si>
  <si>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</si>
  <si>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</si>
  <si>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</si>
  <si>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</si>
  <si>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</si>
  <si>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</si>
  <si>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</si>
  <si>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</si>
  <si>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</si>
  <si>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</si>
  <si>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</si>
  <si>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</si>
  <si>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</si>
  <si>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</si>
  <si>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</si>
  <si>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</si>
  <si>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</si>
  <si>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</si>
  <si>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</si>
  <si>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</si>
  <si>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</si>
  <si>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</si>
  <si>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</si>
  <si>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</si>
  <si>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</si>
  <si>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</si>
  <si>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</si>
  <si>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</si>
  <si>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</si>
  <si>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</si>
  <si>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</si>
  <si>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</si>
  <si>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</si>
  <si>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</si>
  <si>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</si>
  <si>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</si>
  <si>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</si>
  <si>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</si>
  <si>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</si>
  <si>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</si>
  <si>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</si>
  <si>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</si>
  <si>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</si>
  <si>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</si>
  <si>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</si>
  <si>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</si>
  <si>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</si>
  <si>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</si>
  <si>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</si>
  <si>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</si>
  <si>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</si>
  <si>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</si>
  <si>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</si>
  <si>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</si>
  <si>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</si>
  <si>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</si>
  <si>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</si>
  <si>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</si>
  <si>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</si>
  <si>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</si>
  <si>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</si>
  <si>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</si>
  <si>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</si>
  <si>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</si>
  <si>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</si>
  <si>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</si>
  <si>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</si>
  <si>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</si>
  <si>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</si>
  <si>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</si>
  <si>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</si>
  <si>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</si>
  <si>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</si>
  <si>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</si>
  <si>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</si>
  <si>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</si>
  <si>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</si>
  <si>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</si>
  <si>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</si>
  <si>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</si>
  <si>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</si>
  <si>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</si>
  <si>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</si>
  <si>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</si>
  <si>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</si>
  <si>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</si>
  <si>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</si>
  <si>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</si>
  <si>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</si>
  <si>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</si>
  <si>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</si>
  <si>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</si>
  <si>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</si>
  <si>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</si>
  <si>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</si>
  <si>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</si>
  <si>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</si>
  <si>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</si>
  <si>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</si>
  <si>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</si>
  <si>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</si>
  <si>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</si>
  <si>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</si>
  <si>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</si>
  <si>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</si>
  <si>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</si>
  <si>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</si>
  <si>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</si>
  <si>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</si>
  <si>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</si>
  <si>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</si>
  <si>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</si>
  <si>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</si>
  <si>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</si>
  <si>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</si>
  <si>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</si>
  <si>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</si>
  <si>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</si>
  <si>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</si>
  <si>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</si>
  <si>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</si>
  <si>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</si>
  <si>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</si>
  <si>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</si>
  <si>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</si>
  <si>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</si>
  <si>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</si>
  <si>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</si>
  <si>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</si>
  <si>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</si>
  <si>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</si>
  <si>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</si>
  <si>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</si>
  <si>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</si>
  <si>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</si>
  <si>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</si>
  <si>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</si>
  <si>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</si>
  <si>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</si>
  <si>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</si>
  <si>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</si>
  <si>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</si>
  <si>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</si>
  <si>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</si>
  <si>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</si>
  <si>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</si>
  <si>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</si>
  <si>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</si>
  <si>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</si>
  <si>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</si>
  <si>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</si>
  <si>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</si>
  <si>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</si>
  <si>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</si>
  <si>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</si>
  <si>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</si>
  <si>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</si>
  <si>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</si>
  <si>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</si>
  <si>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</si>
  <si>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</si>
  <si>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</si>
  <si>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</si>
  <si>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</si>
  <si>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</si>
  <si>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</si>
  <si>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</si>
  <si>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</si>
  <si>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</si>
  <si>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</si>
  <si>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</si>
  <si>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</si>
  <si>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</si>
  <si>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</si>
  <si>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</si>
  <si>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</si>
  <si>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</si>
  <si>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</si>
  <si>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</si>
  <si>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</si>
  <si>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</si>
  <si>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</si>
  <si>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</si>
  <si>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</si>
  <si>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</si>
  <si>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</si>
  <si>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</si>
  <si>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</si>
  <si>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</si>
  <si>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</si>
  <si>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</si>
  <si>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</si>
  <si>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</si>
  <si>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</si>
  <si>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</si>
  <si>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</si>
  <si>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</si>
  <si>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</si>
  <si>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</si>
  <si>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</si>
  <si>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</si>
  <si>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</si>
  <si>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</si>
  <si>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</si>
  <si>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</si>
  <si>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</si>
  <si>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</si>
  <si>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</si>
  <si>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</si>
  <si>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</si>
  <si>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</si>
  <si>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</si>
  <si>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</si>
  <si>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</si>
  <si>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</si>
  <si>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</si>
  <si>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</si>
  <si>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</si>
  <si>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</si>
  <si>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</si>
  <si>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</si>
  <si>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</si>
  <si>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</si>
  <si>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</si>
  <si>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</si>
  <si>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</si>
  <si>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</si>
  <si>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</si>
  <si>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</si>
  <si>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</si>
  <si>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</si>
  <si>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</si>
  <si>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</si>
  <si>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</si>
  <si>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</si>
  <si>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</si>
  <si>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</si>
  <si>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</si>
  <si>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</si>
  <si>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</si>
  <si>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</si>
  <si>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</si>
  <si>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</si>
  <si>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</si>
  <si>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</si>
  <si>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</si>
  <si>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</si>
  <si>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</si>
  <si>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</si>
  <si>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</si>
  <si>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</si>
  <si>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</si>
  <si>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</si>
  <si>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</si>
  <si>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</si>
  <si>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</si>
  <si>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</si>
  <si>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</si>
  <si>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</si>
  <si>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</si>
  <si>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</si>
  <si>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</si>
  <si>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</si>
  <si>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</si>
  <si>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</si>
  <si>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</si>
  <si>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</si>
  <si>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</si>
  <si>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</si>
  <si>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</si>
  <si>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</si>
  <si>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</si>
  <si>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</si>
  <si>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</si>
  <si>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</si>
  <si>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</si>
  <si>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</si>
  <si>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</si>
  <si>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</si>
  <si>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</si>
  <si>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</si>
  <si>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</si>
  <si>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</si>
  <si>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</si>
  <si>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</si>
  <si>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</si>
  <si>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</si>
  <si>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</si>
  <si>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</si>
  <si>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</si>
  <si>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</si>
  <si>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</si>
  <si>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</si>
  <si>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</si>
  <si>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</si>
  <si>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</si>
  <si>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</si>
  <si>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</si>
  <si>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</si>
  <si>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</si>
  <si>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</si>
  <si>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</si>
  <si>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</si>
  <si>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</si>
  <si>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</si>
  <si>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</si>
  <si>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</si>
  <si>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</si>
  <si>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</si>
  <si>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</si>
  <si>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</si>
  <si>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</si>
  <si>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</si>
  <si>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</si>
  <si>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</si>
  <si>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</si>
  <si>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</si>
  <si>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</si>
  <si>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</si>
  <si>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</si>
  <si>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</si>
  <si>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</si>
  <si>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</si>
  <si>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</si>
  <si>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</si>
  <si>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</si>
  <si>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</si>
  <si>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</si>
  <si>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</si>
  <si>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</si>
  <si>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</si>
  <si>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</si>
  <si>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</si>
  <si>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</si>
  <si>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</si>
  <si>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</si>
  <si>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</si>
  <si>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</si>
  <si>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</si>
  <si>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</si>
  <si>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</si>
  <si>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</si>
  <si>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</si>
  <si>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</si>
  <si>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</si>
  <si>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</si>
  <si>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</si>
  <si>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</si>
  <si>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</si>
  <si>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</si>
  <si>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</si>
  <si>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</si>
  <si>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</si>
  <si>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</si>
  <si>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</si>
  <si>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</si>
  <si>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</si>
  <si>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</si>
  <si>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</si>
  <si>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</si>
  <si>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</si>
  <si>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</si>
  <si>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</si>
  <si>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</si>
  <si>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</si>
  <si>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</si>
  <si>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</si>
  <si>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</si>
  <si>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</si>
  <si>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</si>
  <si>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</si>
  <si>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</si>
  <si>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</si>
  <si>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</si>
  <si>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</si>
  <si>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</si>
  <si>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</si>
  <si>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</si>
  <si>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</si>
  <si>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</si>
  <si>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</si>
  <si>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</si>
  <si>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</si>
  <si>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</si>
  <si>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</si>
  <si>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</si>
  <si>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</si>
  <si>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</si>
  <si>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</si>
  <si>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</si>
  <si>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</si>
  <si>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</si>
  <si>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</si>
  <si>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</si>
  <si>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</si>
  <si>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</si>
  <si>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</si>
  <si>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</si>
  <si>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</si>
  <si>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</si>
  <si>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</si>
  <si>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</si>
  <si>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</si>
  <si>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</si>
  <si>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</si>
  <si>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</si>
  <si>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</si>
  <si>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</si>
  <si>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</si>
  <si>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</si>
  <si>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</si>
  <si>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</si>
  <si>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</si>
  <si>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</si>
  <si>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</si>
  <si>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</si>
  <si>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</si>
  <si>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</si>
  <si>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</si>
  <si>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</si>
  <si>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</si>
  <si>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</si>
  <si>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</si>
  <si>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</si>
  <si>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</si>
  <si>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</si>
  <si>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</si>
  <si>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</si>
  <si>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</si>
  <si>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</si>
  <si>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</si>
  <si>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</si>
  <si>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</si>
  <si>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</si>
  <si>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</si>
  <si>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</si>
  <si>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</si>
  <si>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</si>
  <si>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</si>
  <si>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</si>
  <si>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</si>
  <si>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</si>
  <si>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</si>
  <si>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</si>
  <si>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</si>
  <si>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</si>
  <si>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</si>
  <si>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</si>
  <si>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</si>
  <si>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</si>
  <si>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</si>
  <si>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</si>
  <si>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</si>
  <si>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</si>
  <si>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</si>
  <si>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</si>
  <si>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</si>
  <si>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</si>
  <si>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</si>
  <si>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</si>
  <si>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</si>
  <si>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</si>
  <si>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</si>
  <si>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</si>
  <si>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</si>
  <si>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</si>
  <si>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</si>
  <si>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</si>
  <si>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</si>
  <si>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</si>
  <si>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</si>
  <si>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</si>
  <si>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</si>
  <si>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</si>
  <si>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</si>
  <si>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</si>
  <si>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</si>
  <si>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</si>
  <si>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</si>
  <si>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</si>
  <si>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</si>
  <si>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</si>
  <si>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</si>
  <si>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</si>
  <si>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</si>
  <si>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</si>
  <si>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</si>
  <si>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</si>
  <si>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</si>
  <si>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</si>
  <si>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</si>
  <si>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</si>
  <si>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</si>
  <si>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</si>
  <si>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</si>
  <si>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</si>
  <si>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</si>
  <si>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</si>
  <si>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</si>
  <si>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</si>
  <si>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</si>
  <si>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</si>
  <si>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</si>
  <si>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</si>
  <si>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</si>
  <si>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</si>
  <si>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</si>
  <si>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</si>
  <si>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</si>
  <si>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</si>
  <si>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</si>
  <si>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</si>
  <si>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</si>
  <si>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</si>
  <si>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</si>
  <si>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</si>
  <si>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</si>
  <si>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</si>
  <si>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</si>
  <si>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</si>
  <si>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</si>
  <si>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</si>
  <si>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</si>
  <si>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</si>
  <si>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</si>
  <si>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</si>
  <si>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</si>
  <si>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</si>
  <si>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</si>
  <si>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</si>
  <si>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</si>
  <si>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</si>
  <si>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</si>
  <si>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</si>
  <si>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</si>
  <si>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</si>
  <si>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</si>
  <si>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</si>
  <si>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</si>
  <si>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</si>
  <si>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</si>
  <si>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</si>
  <si>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</si>
  <si>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</si>
  <si>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</si>
  <si>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</si>
  <si>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</si>
  <si>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</si>
  <si>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</si>
  <si>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</si>
  <si>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</si>
  <si>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</si>
  <si>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</si>
  <si>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</si>
  <si>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</si>
  <si>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</si>
  <si>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</si>
  <si>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</si>
  <si>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</si>
  <si>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</si>
  <si>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</si>
  <si>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</si>
  <si>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</si>
  <si>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</si>
  <si>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</si>
  <si>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</si>
  <si>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</si>
  <si>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</si>
  <si>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</si>
  <si>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</si>
  <si>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</si>
  <si>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</si>
  <si>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</si>
  <si>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</si>
  <si>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</si>
  <si>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</si>
  <si>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</si>
  <si>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</si>
  <si>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</si>
  <si>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</si>
  <si>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</si>
  <si>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</si>
  <si>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</si>
  <si>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</si>
  <si>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</si>
  <si>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</si>
  <si>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</si>
  <si>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</si>
  <si>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</si>
  <si>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</si>
  <si>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</si>
  <si>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</si>
  <si>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</si>
  <si>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</si>
  <si>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</si>
  <si>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</si>
  <si>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</si>
  <si>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</si>
  <si>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</si>
  <si>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</si>
  <si>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</si>
  <si>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</si>
  <si>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</si>
  <si>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</si>
  <si>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</si>
  <si>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</si>
  <si>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</si>
  <si>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</si>
  <si>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</si>
  <si>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</si>
  <si>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</si>
  <si>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</si>
  <si>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</si>
  <si>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</si>
  <si>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</si>
  <si>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</si>
  <si>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</si>
  <si>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</si>
  <si>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</si>
  <si>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</si>
  <si>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</si>
  <si>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</si>
  <si>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</si>
  <si>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</si>
  <si>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</si>
  <si>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</si>
  <si>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</si>
  <si>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</si>
  <si>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</si>
  <si>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</si>
  <si>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</si>
  <si>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</si>
  <si>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</si>
  <si>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</si>
  <si>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</si>
  <si>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</si>
  <si>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</si>
  <si>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</si>
  <si>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</si>
  <si>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</si>
  <si>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</si>
  <si>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</si>
  <si>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</si>
  <si>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</si>
  <si>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</si>
  <si>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</si>
  <si>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</si>
  <si>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</si>
  <si>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</si>
  <si>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</si>
  <si>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</si>
  <si>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</si>
  <si>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</si>
  <si>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</si>
  <si>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</si>
  <si>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</si>
  <si>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</si>
  <si>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</si>
  <si>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</si>
  <si>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</si>
  <si>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</si>
  <si>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</si>
  <si>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</si>
  <si>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</si>
  <si>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</si>
  <si>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</si>
  <si>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</si>
  <si>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</si>
  <si>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</si>
  <si>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</si>
  <si>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</si>
  <si>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</si>
  <si>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</si>
  <si>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</si>
  <si>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</si>
  <si>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</si>
  <si>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</si>
  <si>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</si>
  <si>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</si>
  <si>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</si>
  <si>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</si>
  <si>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</si>
  <si>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</si>
  <si>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</si>
  <si>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</si>
  <si>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</si>
  <si>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</si>
  <si>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</si>
  <si>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</si>
  <si>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</si>
  <si>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</si>
  <si>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</si>
  <si>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</si>
  <si>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</si>
  <si>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</si>
  <si>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</si>
  <si>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</si>
  <si>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</si>
  <si>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</si>
  <si>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</si>
  <si>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</si>
  <si>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</si>
  <si>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</si>
  <si>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</si>
  <si>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</si>
  <si>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</si>
  <si>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</si>
  <si>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</si>
  <si>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</si>
  <si>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</si>
  <si>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</si>
  <si>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</si>
  <si>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</si>
  <si>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</si>
  <si>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</si>
  <si>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</si>
  <si>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</si>
  <si>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</si>
  <si>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</si>
  <si>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</si>
  <si>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</si>
  <si>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</si>
  <si>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</si>
  <si>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</si>
  <si>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</si>
  <si>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</si>
  <si>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</si>
  <si>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</si>
  <si>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</si>
  <si>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</si>
  <si>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</si>
  <si>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</si>
  <si>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</si>
  <si>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</si>
  <si>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</si>
  <si>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</si>
  <si>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</si>
  <si>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</si>
  <si>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</si>
  <si>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</si>
  <si>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</si>
  <si>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</si>
  <si>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</si>
  <si>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</si>
  <si>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</si>
  <si>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</si>
  <si>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</si>
  <si>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</si>
  <si>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</si>
  <si>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</si>
  <si>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</si>
  <si>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</si>
  <si>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</si>
  <si>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</si>
  <si>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</si>
  <si>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</si>
  <si>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</si>
  <si>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</si>
  <si>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</si>
  <si>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</si>
  <si>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</si>
  <si>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</si>
  <si>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</si>
  <si>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</si>
  <si>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</si>
  <si>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</si>
  <si>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</si>
  <si>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</si>
  <si>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</si>
  <si>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</si>
  <si>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</si>
  <si>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</si>
  <si>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</si>
  <si>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</si>
  <si>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</si>
  <si>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</si>
  <si>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</si>
  <si>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</si>
  <si>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</si>
  <si>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</si>
  <si>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</si>
  <si>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</si>
  <si>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</si>
  <si>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</si>
  <si>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</si>
  <si>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</si>
  <si>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</si>
  <si>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</si>
  <si>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</si>
  <si>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</si>
  <si>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</si>
  <si>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</si>
  <si>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</si>
  <si>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</si>
  <si>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</si>
  <si>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</si>
  <si>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</si>
  <si>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</si>
  <si>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</si>
  <si>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</si>
  <si>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</si>
  <si>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</si>
  <si>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</si>
  <si>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</si>
  <si>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</si>
  <si>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</si>
  <si>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</si>
  <si>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</si>
  <si>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</si>
  <si>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</si>
  <si>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</si>
  <si>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</si>
  <si>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</si>
  <si>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</si>
  <si>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</si>
  <si>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</si>
  <si>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</si>
  <si>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</si>
  <si>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</si>
  <si>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</si>
  <si>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</si>
  <si>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</si>
  <si>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</si>
  <si>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</si>
  <si>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</si>
  <si>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</si>
  <si>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</si>
  <si>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</si>
  <si>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</si>
  <si>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</si>
  <si>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</si>
  <si>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</si>
  <si>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</si>
  <si>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</si>
  <si>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</si>
  <si>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</si>
  <si>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</si>
  <si>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</si>
  <si>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</si>
  <si>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</si>
  <si>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</si>
  <si>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</si>
  <si>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</si>
  <si>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</si>
  <si>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</si>
  <si>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</si>
  <si>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</si>
  <si>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</si>
  <si>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</si>
  <si>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</si>
  <si>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</si>
  <si>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</si>
  <si>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</si>
  <si>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</si>
  <si>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</si>
  <si>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</si>
  <si>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</si>
  <si>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</si>
  <si>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</si>
  <si>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</si>
  <si>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</si>
  <si>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</si>
  <si>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</si>
  <si>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</si>
  <si>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</si>
  <si>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</si>
  <si>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</si>
  <si>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</si>
  <si>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</si>
  <si>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</si>
  <si>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</si>
  <si>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</si>
  <si>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</si>
  <si>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</si>
  <si>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</si>
  <si>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</si>
  <si>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</si>
  <si>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</si>
  <si>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</si>
  <si>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</si>
  <si>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</si>
  <si>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</si>
  <si>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</si>
  <si>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</si>
  <si>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</si>
  <si>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</si>
  <si>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</si>
  <si>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</si>
  <si>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</si>
  <si>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</si>
  <si>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</si>
  <si>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</si>
  <si>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</si>
  <si>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</si>
  <si>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</si>
  <si>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</si>
  <si>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</si>
  <si>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</si>
  <si>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</si>
  <si>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</si>
  <si>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</si>
  <si>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</si>
  <si>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</si>
  <si>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</si>
  <si>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</si>
  <si>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</si>
  <si>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</si>
  <si>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</si>
  <si>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</si>
  <si>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</si>
  <si>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</si>
  <si>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</si>
  <si>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</si>
  <si>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</si>
  <si>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</si>
  <si>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</si>
  <si>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</si>
  <si>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</si>
  <si>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</si>
  <si>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</si>
  <si>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</si>
  <si>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</si>
  <si>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</si>
  <si>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</si>
  <si>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</si>
  <si>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</si>
  <si>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</si>
  <si>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</si>
  <si>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</si>
  <si>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</si>
  <si>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</si>
  <si>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</si>
  <si>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</si>
  <si>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</si>
  <si>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</si>
  <si>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</si>
  <si>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</si>
  <si>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</si>
  <si>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</si>
  <si>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</si>
  <si>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</si>
  <si>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</si>
  <si>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</si>
  <si>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</si>
  <si>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</si>
  <si>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</si>
  <si>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</si>
  <si>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</si>
  <si>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</si>
  <si>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</si>
  <si>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</si>
  <si>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</si>
  <si>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</si>
  <si>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</si>
  <si>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</si>
  <si>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</si>
  <si>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</si>
  <si>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</si>
  <si>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</si>
  <si>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</si>
  <si>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</si>
  <si>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</si>
  <si>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</si>
  <si>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</si>
  <si>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</si>
  <si>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</si>
  <si>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</si>
  <si>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</si>
  <si>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</si>
  <si>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</si>
  <si>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</si>
  <si>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</si>
  <si>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</si>
  <si>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</si>
  <si>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</si>
  <si>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</si>
  <si>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</si>
  <si>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</si>
  <si>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</si>
  <si>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</si>
  <si>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</si>
  <si>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</si>
  <si>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</si>
  <si>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</si>
  <si>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</si>
  <si>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</si>
  <si>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</si>
  <si>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</si>
  <si>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</si>
  <si>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</si>
  <si>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</si>
  <si>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</si>
  <si>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</si>
  <si>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</si>
  <si>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</si>
  <si>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</si>
  <si>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</si>
  <si>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</si>
  <si>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</si>
  <si>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</si>
  <si>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</si>
  <si>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</si>
  <si>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</si>
  <si>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</si>
  <si>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</si>
  <si>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</si>
  <si>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</si>
  <si>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</si>
  <si>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</si>
  <si>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</si>
  <si>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</si>
  <si>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</si>
  <si>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</si>
  <si>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</si>
  <si>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</si>
  <si>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</si>
  <si>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</si>
  <si>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</si>
  <si>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</si>
  <si>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</si>
  <si>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</si>
  <si>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</si>
  <si>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</si>
  <si>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</si>
  <si>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</si>
  <si>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</si>
  <si>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</si>
  <si>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</si>
  <si>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</si>
  <si>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</si>
  <si>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</si>
  <si>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</si>
  <si>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</si>
  <si>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</si>
  <si>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</si>
  <si>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</si>
  <si>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</si>
  <si>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</si>
  <si>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</si>
  <si>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</si>
  <si>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</si>
  <si>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</si>
  <si>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</si>
  <si>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</si>
  <si>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</si>
  <si>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</si>
  <si>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</si>
  <si>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</si>
  <si>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</si>
  <si>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</si>
  <si>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</si>
  <si>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</si>
  <si>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</si>
  <si>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</si>
  <si>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</si>
  <si>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</si>
  <si>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</si>
  <si>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</si>
  <si>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</si>
  <si>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</si>
  <si>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</si>
  <si>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</si>
  <si>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</si>
  <si>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</si>
  <si>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</si>
  <si>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</si>
  <si>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</si>
  <si>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</si>
  <si>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</si>
  <si>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</si>
  <si>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</si>
  <si>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</si>
  <si>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</si>
  <si>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</si>
  <si>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</si>
  <si>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</si>
  <si>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</si>
  <si>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</si>
  <si>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</si>
  <si>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</si>
  <si>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</si>
  <si>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</si>
  <si>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</si>
  <si>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</si>
  <si>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</si>
  <si>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</si>
  <si>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</si>
  <si>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</si>
  <si>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</si>
  <si>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</si>
  <si>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</si>
  <si>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</si>
  <si>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</si>
  <si>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</si>
  <si>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</si>
  <si>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</si>
  <si>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</si>
  <si>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</si>
  <si>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</si>
  <si>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</si>
  <si>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</si>
  <si>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</si>
  <si>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</si>
  <si>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</si>
  <si>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</si>
  <si>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</si>
  <si>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</si>
  <si>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</si>
  <si>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</si>
  <si>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</si>
  <si>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</si>
  <si>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</si>
  <si>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</si>
  <si>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</si>
  <si>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</si>
  <si>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</si>
  <si>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</si>
  <si>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</si>
  <si>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</si>
  <si>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</si>
  <si>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</si>
  <si>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</si>
  <si>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</si>
  <si>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</si>
  <si>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</si>
  <si>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</si>
  <si>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</si>
  <si>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</si>
  <si>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</si>
  <si>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</si>
  <si>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</si>
  <si>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</si>
  <si>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</si>
  <si>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</si>
  <si>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</si>
  <si>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</si>
  <si>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</si>
  <si>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</si>
  <si>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</si>
  <si>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</si>
  <si>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</si>
  <si>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</si>
  <si>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</si>
  <si>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</si>
  <si>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</si>
  <si>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</si>
  <si>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</si>
  <si>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</si>
  <si>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</si>
  <si>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</si>
  <si>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</si>
  <si>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</si>
  <si>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</si>
  <si>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</si>
  <si>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</si>
  <si>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</si>
  <si>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</si>
  <si>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</si>
  <si>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</si>
  <si>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</si>
  <si>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</si>
  <si>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</si>
  <si>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</si>
  <si>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</si>
  <si>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</si>
  <si>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</si>
  <si>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</si>
  <si>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</si>
  <si>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</si>
  <si>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</si>
  <si>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</si>
  <si>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</si>
  <si>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</si>
  <si>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</si>
  <si>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</si>
  <si>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</si>
  <si>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</si>
  <si>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</si>
  <si>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</si>
  <si>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</si>
  <si>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</si>
  <si>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</si>
  <si>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</si>
  <si>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</si>
  <si>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</si>
  <si>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</si>
  <si>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</si>
  <si>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</si>
  <si>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</si>
  <si>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</si>
  <si>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</si>
  <si>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</si>
  <si>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</si>
  <si>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</si>
  <si>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</si>
  <si>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</si>
  <si>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</si>
  <si>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</si>
  <si>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</si>
  <si>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</si>
  <si>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</si>
  <si>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</si>
  <si>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</si>
  <si>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</si>
  <si>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</si>
  <si>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</si>
  <si>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</si>
  <si>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</si>
  <si>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</si>
  <si>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</si>
  <si>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</si>
  <si>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</si>
  <si>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</si>
  <si>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</si>
  <si>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</si>
  <si>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</si>
  <si>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</si>
  <si>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</si>
  <si>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</si>
  <si>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</si>
  <si>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</si>
  <si>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</si>
  <si>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</si>
  <si>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</si>
  <si>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</si>
  <si>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</si>
  <si>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</si>
  <si>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</si>
  <si>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</si>
  <si>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</si>
  <si>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</si>
  <si>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</si>
  <si>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</si>
  <si>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</si>
  <si>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</si>
  <si>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</si>
  <si>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</si>
  <si>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</si>
  <si>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</si>
  <si>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</si>
  <si>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</si>
  <si>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</si>
  <si>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</si>
  <si>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</si>
  <si>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</si>
  <si>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</si>
  <si>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</si>
  <si>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</si>
  <si>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</si>
  <si>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</si>
  <si>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</si>
  <si>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</si>
  <si>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</si>
  <si>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</si>
  <si>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</si>
  <si>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</si>
  <si>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</si>
  <si>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</si>
  <si>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</si>
  <si>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</si>
  <si>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</si>
  <si>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</si>
  <si>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</si>
  <si>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</si>
  <si>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</si>
  <si>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</si>
  <si>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</si>
  <si>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</si>
  <si>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</si>
  <si>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</si>
  <si>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</si>
  <si>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</si>
  <si>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</si>
  <si>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</si>
  <si>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</si>
  <si>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</si>
  <si>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</si>
  <si>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</si>
  <si>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</si>
  <si>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</si>
  <si>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</si>
  <si>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</si>
  <si>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</si>
  <si>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</si>
  <si>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</si>
  <si>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</si>
  <si>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</si>
  <si>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</si>
  <si>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</si>
  <si>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</si>
  <si>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</si>
  <si>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</si>
  <si>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</si>
  <si>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</si>
  <si>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</si>
  <si>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</si>
  <si>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</si>
  <si>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</si>
  <si>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</si>
  <si>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</si>
  <si>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</si>
  <si>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</si>
  <si>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</si>
  <si>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</si>
  <si>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</si>
  <si>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</si>
  <si>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</si>
  <si>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</si>
  <si>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</si>
  <si>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</si>
  <si>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</si>
  <si>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</si>
  <si>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</si>
  <si>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</si>
  <si>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</si>
  <si>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</si>
  <si>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</si>
  <si>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</si>
  <si>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</si>
  <si>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</si>
  <si>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</si>
  <si>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</si>
  <si>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</si>
  <si>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</si>
  <si>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</si>
  <si>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</si>
  <si>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</si>
  <si>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</si>
  <si>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</si>
  <si>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</si>
  <si>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</si>
  <si>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</si>
  <si>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</si>
  <si>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</si>
  <si>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</si>
  <si>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</si>
  <si>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</si>
  <si>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</si>
  <si>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</si>
  <si>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</si>
  <si>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</si>
  <si>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</si>
  <si>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</si>
  <si>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</si>
  <si>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</si>
  <si>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</si>
  <si>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</si>
  <si>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</si>
  <si>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</si>
  <si>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</si>
  <si>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</si>
  <si>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</si>
  <si>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</si>
  <si>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</si>
  <si>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</si>
  <si>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</si>
  <si>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</si>
  <si>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</si>
  <si>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</si>
  <si>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</si>
  <si>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</si>
  <si>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</si>
  <si>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</si>
  <si>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</si>
  <si>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</si>
  <si>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</si>
  <si>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</si>
  <si>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</si>
  <si>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</si>
  <si>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</si>
  <si>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</si>
  <si>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</si>
  <si>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</si>
  <si>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</si>
  <si>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</si>
  <si>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</si>
  <si>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</si>
  <si>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</si>
  <si>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</si>
  <si>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</si>
  <si>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</si>
  <si>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</si>
  <si>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</si>
  <si>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</si>
  <si>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</si>
  <si>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</si>
  <si>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</si>
  <si>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</si>
  <si>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</si>
  <si>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</si>
  <si>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</si>
  <si>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</si>
  <si>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</si>
  <si>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</si>
  <si>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</si>
  <si>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</si>
  <si>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</si>
  <si>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</si>
  <si>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</si>
  <si>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</si>
  <si>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</si>
  <si>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</si>
  <si>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</si>
  <si>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</si>
  <si>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</si>
  <si>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</si>
  <si>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</si>
  <si>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</si>
  <si>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</si>
  <si>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</si>
  <si>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</si>
  <si>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</si>
  <si>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</si>
  <si>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</si>
  <si>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</si>
  <si>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</si>
  <si>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</si>
  <si>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</si>
  <si>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</si>
  <si>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</si>
  <si>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</si>
  <si>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</si>
  <si>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</si>
  <si>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</si>
  <si>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</si>
  <si>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</si>
  <si>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</si>
  <si>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</si>
  <si>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</si>
  <si>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</si>
  <si>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</si>
  <si>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</si>
  <si>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</si>
  <si>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</si>
  <si>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</si>
  <si>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</si>
  <si>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</si>
  <si>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</si>
  <si>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</si>
  <si>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</si>
  <si>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</si>
  <si>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</si>
  <si>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</si>
  <si>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</si>
  <si>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</si>
  <si>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</si>
  <si>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</si>
  <si>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</si>
  <si>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</si>
  <si>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</si>
  <si>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</si>
  <si>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</si>
  <si>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</si>
  <si>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</si>
  <si>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</si>
  <si>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</si>
  <si>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</si>
  <si>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</si>
  <si>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</si>
  <si>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</si>
  <si>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</si>
  <si>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</si>
  <si>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</si>
  <si>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</si>
  <si>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</si>
  <si>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</si>
  <si>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</si>
  <si>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</si>
  <si>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</si>
  <si>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</si>
  <si>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</si>
  <si>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</si>
  <si>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</si>
  <si>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</si>
  <si>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</si>
  <si>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</si>
  <si>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</si>
  <si>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</si>
  <si>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</si>
  <si>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</si>
  <si>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</si>
  <si>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</si>
  <si>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</si>
  <si>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</si>
  <si>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</si>
  <si>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</si>
  <si>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</si>
  <si>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</si>
  <si>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</si>
  <si>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</si>
  <si>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</si>
  <si>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</si>
  <si>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</si>
  <si>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</si>
  <si>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</si>
  <si>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</si>
  <si>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</si>
  <si>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</si>
  <si>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</si>
  <si>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</si>
  <si>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</si>
  <si>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</si>
  <si>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</si>
  <si>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</si>
  <si>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</si>
  <si>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</si>
  <si>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</si>
  <si>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</si>
  <si>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</si>
  <si>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</si>
  <si>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</si>
  <si>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</si>
  <si>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</si>
  <si>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</si>
  <si>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</si>
  <si>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</si>
  <si>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</si>
  <si>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</si>
  <si>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</si>
  <si>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</si>
  <si>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</si>
  <si>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</si>
  <si>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</si>
  <si>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</si>
  <si>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</si>
  <si>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</si>
  <si>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</si>
  <si>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</si>
  <si>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</si>
  <si>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</si>
  <si>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</si>
  <si>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</si>
  <si>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</si>
  <si>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</si>
  <si>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</si>
  <si>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</si>
  <si>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</si>
  <si>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</si>
  <si>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</si>
  <si>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</si>
  <si>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</si>
  <si>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</si>
  <si>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</si>
  <si>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</si>
  <si>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</si>
  <si>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</si>
  <si>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</si>
  <si>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</si>
  <si>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</si>
  <si>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</si>
  <si>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</si>
  <si>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</si>
  <si>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</si>
  <si>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</si>
  <si>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</si>
  <si>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</si>
  <si>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</si>
  <si>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</si>
  <si>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</si>
  <si>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</si>
  <si>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</si>
  <si>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</si>
  <si>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</si>
  <si>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</si>
  <si>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</si>
  <si>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</si>
  <si>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</si>
  <si>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</si>
  <si>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</si>
  <si>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</si>
  <si>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</si>
  <si>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</si>
  <si>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</si>
  <si>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</si>
  <si>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</si>
  <si>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</si>
  <si>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</si>
  <si>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</si>
  <si>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</si>
  <si>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</si>
  <si>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</si>
  <si>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</si>
  <si>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</si>
  <si>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</si>
  <si>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</si>
  <si>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</si>
  <si>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</si>
  <si>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</si>
  <si>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</si>
  <si>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</si>
  <si>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</si>
  <si>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</si>
  <si>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</si>
  <si>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</si>
  <si>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</si>
  <si>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</si>
  <si>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</si>
  <si>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</si>
  <si>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</si>
  <si>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</si>
  <si>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</si>
  <si>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</si>
  <si>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</si>
  <si>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</si>
  <si>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</si>
  <si>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</si>
  <si>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</si>
  <si>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</si>
  <si>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</si>
  <si>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</si>
  <si>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</si>
  <si>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</si>
  <si>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</si>
  <si>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</si>
  <si>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</si>
  <si>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</si>
  <si>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</si>
  <si>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</si>
  <si>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</si>
  <si>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</si>
  <si>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</si>
  <si>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</si>
  <si>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</si>
  <si>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</si>
  <si>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</si>
  <si>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</si>
  <si>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</si>
  <si>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</si>
  <si>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</si>
  <si>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</si>
  <si>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</si>
  <si>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</si>
  <si>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</si>
  <si>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</si>
  <si>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</si>
  <si>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</si>
  <si>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</si>
  <si>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</si>
  <si>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</si>
  <si>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</si>
  <si>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</si>
  <si>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</si>
  <si>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</si>
  <si>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</si>
  <si>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</si>
  <si>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</si>
  <si>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</si>
  <si>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</si>
  <si>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</si>
  <si>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</si>
  <si>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</si>
  <si>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</si>
  <si>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</si>
  <si>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</si>
  <si>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</si>
  <si>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</si>
  <si>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</si>
  <si>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</si>
  <si>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</si>
  <si>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</si>
  <si>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</si>
  <si>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</si>
  <si>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</si>
  <si>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</si>
  <si>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</si>
  <si>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</si>
  <si>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</si>
  <si>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</si>
  <si>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</si>
  <si>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</si>
  <si>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</si>
  <si>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</si>
  <si>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</si>
  <si>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</si>
  <si>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</si>
  <si>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</si>
  <si>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</si>
  <si>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</si>
  <si>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</si>
  <si>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</si>
  <si>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</si>
  <si>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</si>
  <si>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</si>
  <si>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</si>
  <si>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</si>
  <si>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</si>
  <si>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</si>
  <si>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</si>
  <si>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</si>
  <si>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</si>
  <si>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</si>
  <si>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</si>
  <si>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</si>
  <si>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</si>
  <si>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</si>
  <si>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</si>
  <si>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</si>
  <si>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</si>
  <si>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</si>
  <si>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</si>
  <si>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</si>
  <si>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</si>
  <si>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</si>
  <si>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</si>
  <si>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</si>
  <si>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</si>
  <si>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</si>
  <si>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</si>
  <si>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</si>
  <si>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</si>
  <si>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</si>
  <si>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</si>
  <si>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</si>
  <si>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</si>
  <si>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</si>
  <si>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</si>
  <si>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</si>
  <si>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</si>
  <si>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</si>
  <si>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</si>
  <si>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</si>
  <si>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</si>
  <si>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</si>
  <si>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</si>
  <si>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</si>
  <si>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</si>
  <si>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</si>
  <si>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</si>
  <si>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</si>
  <si>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</si>
  <si>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</si>
  <si>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</si>
  <si>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</si>
  <si>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</si>
  <si>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</si>
  <si>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</si>
  <si>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</si>
  <si>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</si>
  <si>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</si>
  <si>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</si>
  <si>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</si>
  <si>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</si>
  <si>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</si>
  <si>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</si>
  <si>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</si>
  <si>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</si>
  <si>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</si>
  <si>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</si>
  <si>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</si>
  <si>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</si>
  <si>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</si>
  <si>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</si>
  <si>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</si>
  <si>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</si>
  <si>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</si>
  <si>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</si>
  <si>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</si>
  <si>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</si>
  <si>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</si>
  <si>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</si>
  <si>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</si>
  <si>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</si>
  <si>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</si>
  <si>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</si>
  <si>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</si>
  <si>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</si>
  <si>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</si>
  <si>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</si>
  <si>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</si>
  <si>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</si>
  <si>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</si>
  <si>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</si>
  <si>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</si>
  <si>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</si>
  <si>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</si>
  <si>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</si>
  <si>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</si>
  <si>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</si>
  <si>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</si>
  <si>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</si>
  <si>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</si>
  <si>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</si>
  <si>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</si>
  <si>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</si>
  <si>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</si>
  <si>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</si>
  <si>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</si>
  <si>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</si>
  <si>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</si>
  <si>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</si>
  <si>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</si>
  <si>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</si>
  <si>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</si>
  <si>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</si>
  <si>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</si>
  <si>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</si>
  <si>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</si>
  <si>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</si>
  <si>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</si>
  <si>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</si>
  <si>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</si>
  <si>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</si>
  <si>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</si>
  <si>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</si>
  <si>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</si>
  <si>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</si>
  <si>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</si>
  <si>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</si>
  <si>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</si>
  <si>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</si>
  <si>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</si>
  <si>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</si>
  <si>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</si>
  <si>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</si>
  <si>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</si>
  <si>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</si>
  <si>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</si>
  <si>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</si>
  <si>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</si>
  <si>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</si>
  <si>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</si>
  <si>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</si>
  <si>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</si>
  <si>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</si>
  <si>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</si>
  <si>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</si>
  <si>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</si>
  <si>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</si>
  <si>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</si>
  <si>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</si>
  <si>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</si>
  <si>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</si>
  <si>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</si>
  <si>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</si>
  <si>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</si>
  <si>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</si>
  <si>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</si>
  <si>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</si>
  <si>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</si>
  <si>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</si>
  <si>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</si>
  <si>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</si>
  <si>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</si>
  <si>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</si>
  <si>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</si>
  <si>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</si>
  <si>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</si>
  <si>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</si>
  <si>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</si>
  <si>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</si>
  <si>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</si>
  <si>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</si>
  <si>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</si>
  <si>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</si>
  <si>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</si>
  <si>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</si>
  <si>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</si>
  <si>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</si>
  <si>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</si>
  <si>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</si>
  <si>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</si>
  <si>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</si>
  <si>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</si>
  <si>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</si>
  <si>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</si>
  <si>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</si>
  <si>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</si>
  <si>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</si>
  <si>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</si>
  <si>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</si>
  <si>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</si>
  <si>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</si>
  <si>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</si>
  <si>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</si>
  <si>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</si>
  <si>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</si>
  <si>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</si>
  <si>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</si>
  <si>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</si>
  <si>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</si>
  <si>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</si>
  <si>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</si>
  <si>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</si>
  <si>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</si>
  <si>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</si>
  <si>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</si>
  <si>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</si>
  <si>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</si>
  <si>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</si>
  <si>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</si>
  <si>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</si>
  <si>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</si>
  <si>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</si>
  <si>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</si>
  <si>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</si>
  <si>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</si>
  <si>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</si>
  <si>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</si>
  <si>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</si>
  <si>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</si>
  <si>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</si>
  <si>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</si>
  <si>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</si>
  <si>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</si>
  <si>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</si>
  <si>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</si>
  <si>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</si>
  <si>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</si>
  <si>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</si>
  <si>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</si>
  <si>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</si>
  <si>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</si>
  <si>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</si>
  <si>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</si>
  <si>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</si>
  <si>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</si>
  <si>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</si>
  <si>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</si>
  <si>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</si>
  <si>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</si>
  <si>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</si>
  <si>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</si>
  <si>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</si>
  <si>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</si>
  <si>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</si>
  <si>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</si>
  <si>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</si>
  <si>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</si>
  <si>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</si>
  <si>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</si>
  <si>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</si>
  <si>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</si>
  <si>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</si>
  <si>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</si>
  <si>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</si>
  <si>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</si>
  <si>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</si>
  <si>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</si>
  <si>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</si>
  <si>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</si>
  <si>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</si>
  <si>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</si>
  <si>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</si>
  <si>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</si>
  <si>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</si>
  <si>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</si>
  <si>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</si>
  <si>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</si>
  <si>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</si>
  <si>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</si>
  <si>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</si>
  <si>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</si>
  <si>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</si>
  <si>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</si>
  <si>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</si>
  <si>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</si>
  <si>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</si>
  <si>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</si>
  <si>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</si>
  <si>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</si>
  <si>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</si>
  <si>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</si>
  <si>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</si>
  <si>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</si>
  <si>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</si>
  <si>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</si>
  <si>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</si>
  <si>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</si>
  <si>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</si>
  <si>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</si>
  <si>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</si>
  <si>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</si>
  <si>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</si>
  <si>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</si>
  <si>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</si>
  <si>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</si>
  <si>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</si>
  <si>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</si>
  <si>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</si>
  <si>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</si>
  <si>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</si>
  <si>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</si>
  <si>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</si>
  <si>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</si>
  <si>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</si>
  <si>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</si>
  <si>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</si>
  <si>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</si>
  <si>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</si>
  <si>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</si>
  <si>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</si>
  <si>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</si>
  <si>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</si>
  <si>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</si>
  <si>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</si>
  <si>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</si>
  <si>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</si>
  <si>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</si>
  <si>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</si>
  <si>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</si>
  <si>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</si>
  <si>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</si>
  <si>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</si>
  <si>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</si>
  <si>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</si>
  <si>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</si>
  <si>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</si>
  <si>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</si>
  <si>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</si>
  <si>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</si>
  <si>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</si>
  <si>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</si>
  <si>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</si>
  <si>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</si>
  <si>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</si>
  <si>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</si>
  <si>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</si>
  <si>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</si>
  <si>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</si>
  <si>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</si>
  <si>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</si>
  <si>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</si>
  <si>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</si>
  <si>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</si>
  <si>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</si>
  <si>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</si>
  <si>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</si>
  <si>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</si>
  <si>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</si>
  <si>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</si>
  <si>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</si>
  <si>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</si>
  <si>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</si>
  <si>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</si>
  <si>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</si>
  <si>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</si>
  <si>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</si>
  <si>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</si>
  <si>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</si>
  <si>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</si>
  <si>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</si>
  <si>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</si>
  <si>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</si>
  <si>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</si>
  <si>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</si>
  <si>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</si>
  <si>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</si>
  <si>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</si>
  <si>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</si>
  <si>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</si>
  <si>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</si>
  <si>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</si>
  <si>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</si>
  <si>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</si>
  <si>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</si>
  <si>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</si>
  <si>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</si>
  <si>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</si>
  <si>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</si>
  <si>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</si>
  <si>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</si>
  <si>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</si>
  <si>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</si>
  <si>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</si>
  <si>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</si>
  <si>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</si>
  <si>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</si>
  <si>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</si>
  <si>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</si>
  <si>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</si>
  <si>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</si>
  <si>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</si>
  <si>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</si>
  <si>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</si>
  <si>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</si>
  <si>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</si>
  <si>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</si>
  <si>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</si>
  <si>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</si>
  <si>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</si>
  <si>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</si>
  <si>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</si>
  <si>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</si>
  <si>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</si>
  <si>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</si>
  <si>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</si>
  <si>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</si>
  <si>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</si>
  <si>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</si>
  <si>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</si>
  <si>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</si>
  <si>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</si>
  <si>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</si>
  <si>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</si>
  <si>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</si>
  <si>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</si>
  <si>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</si>
  <si>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</si>
  <si>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</si>
  <si>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</si>
  <si>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</si>
  <si>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</si>
  <si>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</si>
  <si>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</si>
  <si>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</si>
  <si>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</si>
  <si>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</si>
  <si>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</si>
  <si>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</si>
  <si>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</si>
  <si>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</si>
  <si>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</si>
  <si>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</si>
  <si>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</si>
  <si>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</si>
  <si>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</si>
  <si>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</si>
  <si>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</si>
  <si>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</si>
  <si>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</si>
  <si>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</si>
  <si>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</si>
  <si>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</si>
  <si>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</si>
  <si>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</si>
  <si>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</si>
  <si>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</si>
  <si>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</si>
  <si>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</si>
  <si>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</si>
  <si>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</si>
  <si>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</si>
  <si>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</si>
  <si>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</si>
  <si>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</si>
  <si>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</si>
  <si>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</si>
  <si>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</si>
  <si>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</si>
  <si>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</si>
  <si>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</si>
  <si>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</si>
  <si>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</si>
  <si>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</si>
  <si>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</si>
  <si>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</si>
  <si>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</si>
  <si>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</si>
  <si>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</si>
  <si>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</si>
  <si>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</si>
  <si>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</si>
  <si>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</si>
  <si>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</si>
  <si>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</si>
  <si>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</si>
  <si>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</si>
  <si>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</si>
  <si>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</si>
  <si>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</si>
  <si>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</si>
  <si>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</si>
  <si>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</si>
  <si>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</si>
  <si>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</si>
  <si>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</si>
  <si>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</si>
  <si>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</si>
  <si>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</si>
  <si>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</si>
  <si>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</si>
  <si>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</si>
  <si>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</si>
  <si>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</si>
  <si>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</si>
  <si>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</si>
  <si>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</si>
  <si>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</si>
  <si>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</si>
  <si>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</si>
  <si>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</si>
  <si>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</si>
  <si>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</si>
  <si>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</si>
  <si>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</si>
  <si>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</si>
  <si>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</si>
  <si>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</si>
  <si>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</si>
  <si>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</si>
  <si>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</si>
  <si>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</si>
  <si>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</si>
  <si>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</si>
  <si>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</si>
  <si>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</si>
  <si>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</si>
  <si>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</si>
  <si>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</si>
  <si>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</si>
  <si>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</si>
  <si>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</si>
  <si>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</si>
  <si>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</si>
  <si>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</si>
  <si>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</si>
  <si>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</si>
  <si>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</si>
  <si>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</si>
  <si>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</si>
  <si>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</si>
  <si>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</si>
  <si>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</si>
  <si>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</si>
  <si>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</si>
  <si>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</si>
  <si>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</si>
  <si>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</si>
  <si>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</si>
  <si>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</si>
  <si>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</si>
  <si>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</si>
  <si>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</si>
  <si>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</si>
  <si>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</si>
  <si>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</si>
  <si>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</si>
  <si>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</si>
  <si>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</si>
  <si>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</si>
  <si>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</si>
  <si>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</si>
  <si>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</si>
  <si>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</si>
  <si>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</si>
  <si>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</si>
  <si>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</si>
  <si>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</si>
  <si>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</si>
  <si>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</si>
  <si>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</si>
  <si>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</si>
  <si>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</si>
  <si>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</si>
  <si>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</si>
  <si>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</si>
  <si>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</si>
  <si>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</si>
  <si>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</si>
  <si>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</si>
  <si>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</si>
  <si>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</si>
  <si>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</si>
  <si>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</si>
  <si>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</si>
  <si>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</si>
  <si>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</si>
  <si>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</si>
  <si>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</si>
  <si>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</si>
  <si>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</si>
  <si>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</si>
  <si>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</si>
  <si>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</si>
  <si>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</si>
  <si>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</si>
  <si>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</si>
  <si>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</si>
  <si>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</si>
  <si>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</si>
  <si>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</si>
  <si>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</si>
  <si>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</si>
  <si>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</si>
  <si>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</si>
  <si>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</si>
  <si>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</si>
  <si>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</si>
  <si>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</si>
  <si>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</si>
  <si>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</si>
  <si>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</si>
  <si>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</si>
  <si>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</si>
  <si>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</si>
  <si>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</si>
  <si>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</si>
  <si>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</si>
  <si>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</si>
  <si>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</si>
  <si>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</si>
  <si>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</si>
  <si>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</si>
  <si>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</si>
  <si>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</si>
  <si>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</si>
  <si>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</si>
  <si>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</si>
  <si>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</si>
  <si>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</si>
  <si>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</si>
  <si>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</si>
  <si>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</si>
  <si>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</si>
  <si>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</si>
  <si>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</si>
  <si>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</si>
  <si>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</si>
  <si>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</si>
  <si>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</si>
  <si>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</si>
  <si>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</si>
  <si>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</si>
  <si>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</si>
  <si>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</si>
  <si>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</si>
  <si>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</si>
  <si>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</si>
  <si>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</si>
  <si>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</si>
  <si>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</si>
  <si>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</si>
  <si>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</si>
  <si>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</si>
  <si>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</si>
  <si>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</si>
  <si>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</si>
  <si>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</si>
  <si>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</si>
  <si>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</si>
  <si>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</si>
  <si>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</si>
  <si>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</si>
  <si>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</si>
  <si>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</si>
  <si>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</si>
  <si>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</si>
  <si>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</si>
  <si>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</si>
  <si>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</si>
  <si>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</si>
  <si>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</si>
  <si>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</si>
  <si>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</si>
  <si>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</si>
  <si>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</si>
  <si>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</si>
  <si>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</si>
  <si>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</si>
  <si>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</si>
  <si>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</si>
  <si>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</si>
  <si>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</si>
  <si>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</si>
  <si>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</si>
  <si>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</si>
  <si>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</si>
  <si>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</si>
  <si>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</si>
  <si>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</si>
  <si>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</si>
  <si>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</si>
  <si>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</si>
  <si>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</si>
  <si>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</si>
  <si>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</si>
  <si>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</si>
  <si>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</si>
  <si>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</si>
  <si>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</si>
  <si>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</si>
  <si>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</si>
  <si>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</si>
  <si>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</si>
  <si>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</si>
  <si>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</si>
  <si>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</si>
  <si>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</si>
  <si>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</si>
  <si>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</si>
  <si>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</si>
  <si>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</si>
  <si>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</si>
  <si>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</si>
  <si>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</si>
  <si>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</si>
  <si>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</si>
  <si>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</si>
  <si>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</si>
  <si>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</si>
  <si>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</si>
  <si>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</si>
  <si>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</si>
  <si>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</si>
  <si>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</si>
  <si>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</si>
  <si>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</si>
  <si>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</si>
  <si>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</si>
  <si>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</si>
  <si>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</si>
  <si>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</si>
  <si>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</si>
  <si>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</si>
  <si>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</si>
  <si>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</si>
  <si>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</si>
  <si>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</si>
  <si>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</si>
  <si>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</si>
  <si>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</si>
  <si>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</si>
  <si>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</si>
  <si>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</si>
  <si>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</si>
  <si>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</si>
  <si>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</si>
  <si>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</si>
  <si>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</si>
  <si>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</si>
  <si>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</si>
  <si>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</si>
  <si>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</si>
  <si>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</si>
  <si>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</si>
  <si>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</si>
  <si>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</si>
  <si>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</si>
  <si>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</si>
  <si>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</si>
  <si>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</si>
  <si>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</si>
  <si>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</si>
  <si>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</si>
  <si>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</si>
  <si>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</si>
  <si>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</si>
  <si>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</si>
  <si>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</si>
  <si>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</si>
  <si>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</si>
  <si>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</si>
  <si>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</si>
  <si>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</si>
  <si>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</si>
  <si>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</si>
  <si>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</si>
  <si>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</si>
  <si>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</si>
  <si>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</si>
  <si>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</si>
  <si>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</si>
  <si>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</si>
  <si>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</si>
  <si>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</si>
  <si>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</si>
  <si>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</si>
  <si>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</si>
  <si>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</si>
  <si>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</si>
  <si>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</si>
  <si>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</si>
  <si>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</si>
  <si>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</si>
  <si>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</si>
  <si>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</si>
  <si>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</si>
  <si>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</si>
  <si>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</si>
  <si>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</si>
  <si>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</si>
  <si>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</si>
  <si>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</si>
  <si>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</si>
  <si>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</si>
  <si>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</si>
  <si>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</si>
  <si>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</si>
  <si>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</si>
  <si>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</si>
  <si>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</si>
  <si>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</si>
  <si>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</si>
  <si>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</si>
  <si>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</si>
  <si>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</si>
  <si>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</si>
  <si>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</si>
  <si>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</si>
  <si>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</si>
  <si>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</si>
  <si>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</si>
  <si>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</si>
  <si>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</si>
  <si>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</si>
  <si>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</si>
  <si>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</si>
  <si>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</si>
  <si>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</si>
  <si>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</si>
  <si>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</si>
  <si>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</si>
  <si>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</si>
  <si>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</si>
  <si>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</si>
  <si>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</si>
  <si>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</si>
  <si>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</si>
  <si>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</si>
  <si>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</si>
  <si>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</si>
  <si>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</si>
  <si>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</si>
  <si>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</si>
  <si>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</si>
  <si>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</si>
  <si>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</si>
  <si>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</si>
  <si>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</si>
  <si>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</si>
  <si>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</si>
  <si>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</si>
  <si>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</si>
  <si>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</si>
  <si>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</si>
  <si>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</si>
  <si>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</si>
  <si>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</si>
  <si>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</si>
  <si>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</si>
  <si>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</si>
  <si>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</si>
  <si>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</si>
  <si>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</si>
  <si>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</si>
  <si>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</si>
  <si>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</si>
  <si>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</si>
  <si>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</si>
  <si>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</si>
  <si>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</si>
  <si>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</si>
  <si>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</si>
  <si>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</si>
  <si>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</si>
  <si>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</si>
  <si>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</si>
  <si>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</si>
  <si>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</si>
  <si>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</si>
  <si>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</si>
  <si>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</si>
  <si>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</si>
  <si>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</si>
  <si>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</si>
  <si>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</si>
  <si>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</si>
  <si>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</si>
  <si>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</si>
  <si>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</si>
  <si>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</si>
  <si>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</si>
  <si>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</si>
  <si>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</si>
  <si>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</si>
  <si>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</si>
  <si>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</si>
  <si>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</si>
  <si>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</si>
  <si>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</si>
  <si>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</si>
  <si>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</si>
  <si>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</si>
  <si>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</si>
  <si>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</si>
  <si>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</si>
  <si>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</si>
  <si>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</si>
  <si>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</si>
  <si>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</si>
  <si>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</si>
  <si>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</si>
  <si>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</si>
  <si>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</si>
  <si>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</si>
  <si>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</si>
  <si>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</si>
  <si>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</si>
  <si>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</si>
  <si>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</si>
  <si>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</si>
  <si>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</si>
  <si>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</si>
  <si>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</si>
  <si>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</si>
  <si>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</si>
  <si>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</si>
  <si>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</si>
  <si>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</si>
  <si>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</si>
  <si>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</si>
  <si>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</si>
  <si>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</si>
  <si>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</si>
  <si>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</si>
  <si>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</si>
  <si>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</si>
  <si>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</si>
  <si>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</si>
  <si>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</si>
  <si>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</si>
  <si>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</si>
  <si>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</si>
  <si>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</si>
  <si>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</si>
  <si>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</si>
  <si>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</si>
  <si>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</si>
  <si>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</si>
  <si>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</si>
  <si>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</si>
  <si>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</si>
  <si>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</si>
  <si>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</si>
  <si>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</si>
  <si>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</si>
  <si>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</si>
  <si>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</si>
  <si>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</si>
  <si>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</si>
  <si>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</si>
  <si>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</si>
  <si>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</si>
  <si>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</si>
  <si>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</si>
  <si>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</si>
  <si>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</si>
  <si>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</si>
  <si>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</si>
  <si>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</si>
  <si>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</si>
  <si>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</si>
  <si>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</si>
  <si>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</si>
  <si>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</si>
  <si>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</si>
  <si>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</si>
  <si>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</si>
  <si>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</si>
  <si>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</si>
  <si>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</si>
  <si>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</si>
  <si>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</si>
  <si>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</si>
  <si>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</si>
  <si>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</si>
  <si>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</si>
  <si>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</si>
  <si>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</si>
  <si>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</si>
  <si>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</si>
  <si>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</si>
  <si>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</si>
  <si>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</si>
  <si>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</si>
  <si>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</si>
  <si>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</si>
  <si>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</si>
  <si>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</si>
  <si>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</si>
  <si>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</si>
  <si>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</si>
  <si>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</si>
  <si>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</si>
  <si>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</si>
  <si>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</si>
  <si>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</si>
  <si>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</si>
  <si>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</si>
  <si>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</si>
  <si>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</si>
  <si>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</si>
  <si>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</si>
  <si>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</si>
  <si>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</si>
  <si>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</si>
  <si>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</si>
  <si>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</si>
  <si>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</si>
  <si>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</si>
  <si>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</si>
  <si>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</si>
  <si>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</si>
  <si>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</si>
  <si>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</si>
  <si>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</si>
  <si>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</si>
  <si>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</si>
  <si>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</si>
  <si>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</si>
  <si>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</si>
  <si>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</si>
  <si>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</si>
  <si>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</si>
  <si>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</si>
  <si>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</si>
  <si>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</si>
  <si>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</si>
  <si>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</si>
  <si>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</si>
  <si>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</si>
  <si>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</si>
  <si>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</si>
  <si>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</si>
  <si>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</si>
  <si>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</si>
  <si>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</si>
  <si>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</si>
  <si>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</si>
  <si>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</si>
  <si>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</si>
  <si>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</si>
  <si>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</si>
  <si>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</si>
  <si>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</si>
  <si>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</si>
  <si>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</si>
  <si>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</si>
  <si>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</si>
  <si>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</si>
  <si>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</si>
  <si>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</si>
  <si>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</si>
  <si>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</si>
  <si>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</si>
  <si>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</si>
  <si>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</si>
  <si>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</si>
  <si>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</si>
  <si>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</si>
  <si>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</si>
  <si>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</si>
  <si>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</si>
  <si>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</si>
  <si>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</si>
  <si>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</si>
  <si>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</si>
  <si>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</si>
  <si>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</si>
  <si>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</si>
  <si>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</si>
  <si>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</si>
  <si>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</si>
  <si>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</si>
  <si>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</si>
  <si>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</si>
  <si>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</si>
  <si>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</si>
  <si>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</si>
  <si>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</si>
  <si>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</si>
  <si>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</si>
  <si>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</si>
  <si>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</si>
  <si>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</si>
  <si>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</si>
  <si>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</si>
  <si>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</si>
  <si>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</si>
  <si>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</si>
  <si>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</si>
  <si>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</si>
  <si>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</si>
  <si>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</si>
  <si>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</si>
  <si>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</si>
  <si>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</si>
  <si>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</si>
  <si>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</si>
  <si>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</si>
  <si>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</si>
  <si>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</si>
  <si>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</si>
  <si>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</si>
  <si>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</si>
  <si>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</si>
  <si>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</si>
  <si>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</si>
  <si>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</si>
  <si>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</si>
  <si>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</si>
  <si>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</si>
  <si>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</si>
  <si>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</si>
  <si>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</si>
  <si>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</si>
  <si>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</si>
  <si>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</si>
  <si>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</si>
  <si>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</si>
  <si>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</si>
  <si>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</si>
  <si>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</si>
  <si>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</si>
  <si>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</si>
  <si>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</si>
  <si>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</si>
  <si>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</si>
  <si>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</si>
  <si>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</si>
  <si>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</si>
  <si>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</si>
  <si>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</si>
  <si>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</si>
  <si>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</si>
  <si>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</si>
  <si>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</si>
  <si>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</si>
  <si>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</si>
  <si>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</si>
  <si>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</si>
  <si>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</si>
  <si>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</si>
  <si>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</si>
  <si>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</si>
  <si>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</si>
  <si>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</si>
  <si>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</si>
  <si>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</si>
  <si>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</si>
  <si>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</si>
  <si>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</si>
  <si>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</si>
  <si>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</si>
  <si>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</si>
  <si>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</si>
  <si>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</si>
  <si>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</si>
  <si>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</si>
  <si>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</si>
  <si>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</si>
  <si>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</si>
  <si>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</si>
  <si>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</si>
  <si>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</si>
  <si>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</si>
  <si>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</si>
  <si>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</si>
  <si>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</si>
  <si>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</si>
  <si>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</si>
  <si>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</si>
  <si>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</si>
  <si>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</si>
  <si>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</si>
  <si>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</si>
  <si>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</si>
  <si>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</si>
  <si>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</si>
  <si>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</si>
  <si>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</si>
  <si>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</si>
  <si>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</si>
  <si>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</si>
  <si>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</si>
  <si>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</si>
  <si>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</si>
  <si>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</si>
  <si>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</si>
  <si>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</si>
  <si>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</si>
  <si>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</si>
  <si>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</si>
  <si>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</si>
  <si>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</si>
  <si>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</si>
  <si>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</si>
  <si>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</si>
  <si>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</si>
  <si>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</si>
  <si>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</si>
  <si>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</si>
  <si>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</si>
  <si>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</si>
  <si>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</si>
  <si>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</si>
  <si>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</si>
  <si>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</si>
  <si>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</si>
  <si>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</si>
  <si>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</si>
  <si>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</si>
  <si>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</si>
  <si>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</si>
  <si>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</si>
  <si>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</si>
  <si>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</si>
  <si>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</si>
  <si>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</si>
  <si>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</si>
  <si>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</si>
  <si>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</si>
  <si>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</si>
  <si>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</si>
  <si>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</si>
  <si>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</si>
  <si>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</si>
  <si>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</si>
  <si>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</si>
  <si>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</si>
  <si>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</si>
  <si>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</si>
  <si>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</si>
  <si>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</si>
  <si>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</si>
  <si>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</si>
  <si>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</si>
  <si>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</si>
  <si>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</si>
  <si>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</si>
  <si>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</si>
  <si>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</si>
  <si>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</si>
  <si>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</si>
  <si>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</si>
  <si>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</si>
  <si>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</si>
  <si>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</si>
  <si>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</si>
  <si>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</si>
  <si>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</si>
  <si>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</si>
  <si>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</si>
  <si>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</si>
  <si>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</si>
  <si>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</si>
  <si>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</si>
  <si>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</si>
  <si>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</si>
  <si>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</si>
  <si>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</si>
  <si>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</si>
  <si>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</si>
  <si>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</si>
  <si>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</si>
  <si>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</si>
  <si>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</si>
  <si>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</si>
  <si>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</si>
  <si>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</si>
  <si>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</si>
  <si>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</si>
  <si>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</si>
  <si>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</si>
  <si>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</si>
  <si>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</si>
  <si>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</si>
  <si>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</si>
  <si>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</si>
  <si>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</si>
  <si>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</si>
  <si>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</si>
  <si>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</si>
  <si>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</si>
  <si>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</si>
  <si>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</si>
  <si>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</si>
  <si>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</si>
  <si>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</si>
  <si>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</si>
  <si>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</si>
  <si>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</si>
  <si>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</si>
  <si>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</si>
  <si>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</si>
  <si>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</si>
  <si>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</si>
  <si>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</si>
  <si>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</si>
  <si>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</si>
  <si>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</si>
  <si>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</si>
  <si>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</si>
  <si>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</si>
  <si>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</si>
  <si>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</si>
  <si>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</si>
  <si>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</si>
  <si>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</si>
  <si>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</si>
  <si>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</si>
  <si>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</si>
  <si>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</si>
  <si>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</si>
  <si>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</si>
  <si>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</si>
  <si>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</si>
  <si>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</si>
  <si>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</si>
  <si>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</si>
  <si>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</si>
  <si>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</si>
  <si>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</si>
  <si>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</si>
  <si>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</si>
  <si>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</si>
  <si>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</si>
  <si>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</si>
  <si>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</si>
  <si>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</si>
  <si>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</si>
  <si>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</si>
  <si>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</si>
  <si>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</si>
  <si>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</si>
  <si>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</si>
  <si>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</si>
  <si>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</si>
  <si>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</si>
  <si>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</si>
  <si>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</si>
  <si>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</si>
  <si>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</si>
  <si>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</si>
  <si>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</si>
  <si>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</si>
  <si>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</si>
  <si>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</si>
  <si>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</si>
  <si>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</si>
  <si>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</si>
  <si>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</si>
  <si>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</si>
  <si>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</si>
  <si>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</si>
  <si>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</si>
  <si>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</si>
  <si>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</si>
  <si>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</si>
  <si>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</si>
  <si>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</si>
  <si>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</si>
  <si>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</si>
  <si>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</si>
  <si>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</si>
  <si>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</si>
  <si>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</si>
  <si>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</si>
  <si>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</si>
  <si>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</si>
  <si>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</si>
  <si>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</si>
  <si>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</si>
  <si>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</si>
  <si>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</si>
  <si>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</si>
  <si>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</si>
  <si>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</si>
  <si>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</si>
  <si>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</si>
  <si>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</si>
  <si>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</si>
  <si>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</si>
  <si>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</si>
  <si>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</si>
  <si>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</si>
  <si>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</si>
  <si>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</si>
  <si>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</si>
  <si>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</si>
  <si>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</si>
  <si>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</si>
  <si>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</si>
  <si>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</si>
  <si>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</si>
  <si>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</si>
  <si>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</si>
  <si>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</si>
  <si>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</si>
  <si>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</si>
  <si>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</si>
  <si>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</si>
  <si>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</si>
  <si>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</si>
  <si>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</si>
  <si>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</si>
  <si>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</si>
  <si>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</si>
  <si>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</si>
  <si>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</si>
  <si>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</si>
  <si>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</si>
  <si>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</si>
  <si>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</si>
  <si>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</si>
  <si>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</si>
  <si>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</si>
  <si>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</si>
  <si>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</si>
  <si>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</si>
  <si>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</si>
  <si>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</si>
  <si>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</si>
  <si>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</si>
  <si>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</si>
  <si>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</si>
  <si>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</si>
  <si>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</si>
  <si>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</si>
  <si>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</si>
  <si>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</si>
  <si>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</si>
  <si>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</si>
  <si>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</si>
  <si>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</si>
  <si>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</si>
  <si>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</si>
  <si>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</si>
  <si>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</si>
  <si>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</si>
  <si>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</si>
  <si>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</si>
  <si>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</si>
  <si>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</si>
  <si>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</si>
  <si>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</si>
  <si>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</si>
  <si>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</si>
  <si>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</si>
  <si>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</si>
  <si>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</si>
  <si>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</si>
  <si>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</si>
  <si>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</si>
  <si>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</si>
  <si>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</si>
  <si>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</si>
  <si>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</si>
  <si>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</si>
  <si>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</si>
  <si>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</si>
  <si>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</si>
  <si>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</si>
  <si>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</si>
  <si>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</si>
  <si>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</si>
  <si>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</si>
  <si>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</si>
  <si>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</si>
  <si>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</si>
  <si>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</si>
  <si>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</si>
  <si>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</si>
  <si>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</si>
  <si>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</si>
  <si>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</si>
  <si>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</si>
  <si>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</si>
  <si>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</si>
  <si>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</si>
  <si>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</si>
  <si>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</si>
  <si>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</si>
  <si>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</si>
  <si>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</si>
  <si>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</si>
  <si>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</si>
  <si>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</si>
  <si>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</si>
  <si>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</si>
  <si>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</si>
  <si>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</si>
  <si>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</si>
  <si>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</si>
  <si>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</si>
  <si>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</si>
  <si>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</si>
  <si>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</si>
  <si>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</si>
  <si>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</si>
  <si>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</si>
  <si>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</si>
  <si>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</si>
  <si>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</si>
  <si>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</si>
  <si>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</si>
  <si>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</si>
  <si>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</si>
  <si>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</si>
  <si>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</si>
  <si>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</si>
  <si>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</si>
  <si>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</si>
  <si>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</si>
  <si>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</si>
  <si>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</si>
  <si>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</si>
  <si>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</si>
  <si>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</si>
  <si>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</si>
  <si>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</si>
  <si>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</si>
  <si>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</si>
  <si>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</si>
  <si>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</si>
  <si>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</si>
  <si>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</si>
  <si>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</si>
  <si>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</si>
  <si>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</si>
  <si>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</si>
  <si>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</si>
  <si>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</si>
  <si>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</si>
  <si>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</si>
  <si>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</si>
  <si>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</si>
  <si>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</si>
  <si>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</si>
  <si>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</si>
  <si>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</si>
  <si>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</si>
  <si>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</si>
  <si>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</si>
  <si>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</si>
  <si>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</si>
  <si>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</si>
  <si>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</si>
  <si>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</si>
  <si>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</si>
  <si>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</si>
  <si>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</si>
  <si>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</si>
  <si>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</si>
  <si>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</si>
  <si>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</si>
  <si>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</si>
  <si>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</si>
  <si>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</si>
  <si>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</si>
  <si>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</si>
  <si>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</si>
  <si>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</si>
  <si>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</si>
  <si>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</si>
  <si>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</si>
  <si>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</si>
  <si>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</si>
  <si>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</si>
  <si>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</si>
  <si>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</si>
  <si>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</si>
  <si>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</si>
  <si>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</si>
  <si>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</si>
  <si>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</si>
  <si>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</si>
  <si>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</si>
  <si>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</si>
  <si>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</si>
  <si>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</si>
  <si>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</si>
  <si>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</si>
  <si>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</si>
  <si>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</si>
  <si>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</si>
  <si>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</si>
  <si>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</si>
  <si>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</si>
  <si>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</si>
  <si>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</si>
  <si>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</si>
  <si>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</si>
  <si>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</si>
  <si>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</si>
  <si>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</si>
  <si>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</si>
  <si>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</si>
  <si>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</si>
  <si>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</si>
  <si>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</si>
  <si>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</si>
  <si>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</si>
  <si>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</si>
  <si>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</si>
  <si>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</si>
  <si>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</si>
  <si>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</si>
  <si>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</si>
  <si>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</si>
  <si>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</si>
  <si>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</si>
  <si>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</si>
  <si>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</si>
  <si>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</si>
  <si>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</si>
  <si>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</si>
  <si>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</si>
  <si>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</si>
  <si>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</si>
  <si>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</si>
  <si>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</si>
  <si>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</si>
  <si>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</si>
  <si>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</si>
  <si>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</si>
  <si>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</si>
  <si>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</si>
  <si>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</si>
  <si>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</si>
  <si>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</si>
  <si>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</si>
  <si>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</si>
  <si>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</si>
  <si>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</si>
  <si>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</si>
  <si>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</si>
  <si>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</si>
  <si>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</si>
  <si>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</si>
  <si>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</si>
  <si>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</si>
  <si>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</si>
  <si>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</si>
  <si>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</si>
  <si>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</si>
  <si>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</si>
  <si>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</si>
  <si>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</si>
  <si>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</si>
  <si>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</si>
  <si>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</si>
  <si>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</si>
  <si>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</si>
  <si>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</si>
  <si>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</si>
  <si>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</si>
  <si>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</si>
  <si>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</si>
  <si>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</si>
  <si>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</si>
  <si>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</si>
  <si>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</si>
  <si>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</si>
  <si>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</si>
  <si>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</si>
  <si>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</si>
  <si>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</si>
  <si>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</si>
  <si>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</si>
  <si>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</si>
  <si>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</si>
  <si>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</si>
  <si>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</si>
  <si>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</si>
  <si>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</si>
  <si>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</si>
  <si>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</si>
  <si>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</si>
  <si>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</si>
  <si>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</si>
  <si>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</si>
  <si>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</si>
  <si>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</si>
  <si>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</si>
  <si>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</si>
  <si>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</si>
  <si>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</si>
  <si>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</si>
  <si>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</si>
  <si>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</si>
  <si>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</si>
  <si>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</si>
  <si>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</si>
  <si>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</si>
  <si>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</si>
  <si>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</si>
  <si>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</si>
  <si>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</si>
  <si>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</si>
  <si>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</si>
  <si>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</si>
  <si>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</si>
  <si>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</si>
  <si>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</si>
  <si>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</si>
  <si>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</si>
  <si>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</si>
  <si>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</si>
  <si>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</si>
  <si>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</si>
  <si>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</si>
  <si>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</si>
  <si>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</si>
  <si>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</si>
  <si>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</si>
  <si>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</si>
  <si>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</si>
  <si>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</si>
  <si>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</si>
  <si>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</si>
  <si>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</si>
  <si>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</si>
  <si>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</si>
  <si>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</si>
  <si>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</si>
  <si>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</si>
  <si>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</si>
  <si>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</si>
  <si>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</si>
  <si>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</si>
  <si>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</si>
  <si>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</si>
  <si>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</si>
  <si>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</si>
  <si>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</si>
  <si>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</si>
  <si>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</si>
  <si>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</si>
  <si>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</si>
  <si>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</si>
  <si>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</si>
  <si>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</si>
  <si>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</si>
  <si>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</si>
  <si>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</si>
  <si>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</si>
  <si>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</si>
  <si>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</si>
  <si>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</si>
  <si>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</si>
  <si>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</si>
  <si>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</si>
  <si>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</si>
  <si>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</si>
  <si>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</si>
  <si>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</si>
  <si>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</si>
  <si>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</si>
  <si>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</si>
  <si>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</si>
  <si>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</si>
  <si>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</si>
  <si>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</si>
  <si>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</si>
  <si>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</si>
  <si>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</si>
  <si>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</si>
  <si>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</si>
  <si>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</si>
  <si>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</si>
  <si>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</si>
  <si>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</si>
  <si>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</si>
  <si>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</si>
  <si>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</si>
  <si>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</si>
  <si>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</si>
  <si>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</si>
  <si>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</si>
  <si>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</si>
  <si>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</si>
  <si>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</si>
  <si>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</si>
  <si>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</si>
  <si>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</si>
  <si>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</si>
  <si>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</si>
  <si>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</si>
  <si>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</si>
  <si>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</si>
  <si>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</si>
  <si>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</si>
  <si>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</si>
  <si>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</si>
  <si>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</si>
  <si>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</si>
  <si>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</si>
  <si>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</si>
  <si>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</si>
  <si>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</si>
  <si>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</si>
  <si>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</si>
  <si>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</si>
  <si>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</si>
  <si>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</si>
  <si>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</si>
  <si>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</si>
  <si>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</si>
  <si>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</si>
  <si>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</si>
  <si>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</si>
  <si>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</si>
  <si>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</si>
  <si>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</si>
  <si>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</si>
  <si>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</si>
  <si>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</si>
  <si>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</si>
  <si>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</si>
  <si>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</si>
  <si>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</si>
  <si>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</si>
  <si>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</si>
  <si>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</si>
  <si>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</si>
  <si>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</si>
  <si>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</si>
  <si>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</si>
  <si>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</si>
  <si>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</si>
  <si>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</si>
  <si>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</si>
  <si>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</si>
  <si>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</si>
  <si>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</si>
  <si>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</si>
  <si>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</si>
  <si>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</si>
  <si>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</si>
  <si>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</si>
  <si>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</si>
  <si>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</si>
  <si>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</si>
  <si>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</si>
  <si>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</si>
  <si>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</si>
  <si>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</si>
  <si>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</si>
  <si>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</si>
  <si>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</si>
  <si>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</si>
  <si>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</si>
  <si>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</si>
  <si>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</si>
  <si>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</si>
  <si>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</si>
  <si>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</si>
  <si>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</si>
  <si>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</si>
  <si>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</si>
  <si>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</si>
  <si>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</si>
  <si>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</si>
  <si>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</si>
  <si>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</si>
  <si>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</si>
  <si>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</si>
  <si>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</si>
  <si>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</si>
  <si>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</si>
  <si>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</si>
  <si>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</si>
  <si>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</si>
  <si>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</si>
  <si>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</si>
  <si>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</si>
  <si>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</si>
  <si>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</si>
  <si>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</si>
  <si>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</si>
  <si>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</si>
  <si>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</si>
  <si>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</si>
  <si>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</si>
  <si>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</si>
  <si>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</si>
  <si>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</si>
  <si>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</si>
  <si>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</si>
  <si>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</si>
  <si>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</si>
  <si>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</si>
  <si>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</si>
  <si>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</si>
  <si>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</si>
  <si>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</si>
  <si>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</si>
  <si>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</si>
  <si>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</si>
  <si>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</si>
  <si>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</si>
  <si>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</si>
  <si>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</si>
  <si>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</si>
  <si>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</si>
  <si>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</si>
  <si>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</si>
  <si>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</si>
  <si>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</si>
  <si>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</si>
  <si>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</si>
  <si>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</si>
  <si>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</si>
  <si>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</si>
  <si>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</si>
  <si>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</si>
  <si>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</si>
  <si>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</si>
  <si>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</si>
  <si>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</si>
  <si>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</si>
  <si>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</si>
  <si>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</si>
  <si>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</si>
  <si>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</si>
  <si>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</si>
  <si>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</si>
  <si>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</si>
  <si>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</si>
  <si>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</si>
  <si>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</si>
  <si>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</si>
  <si>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</si>
  <si>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</si>
  <si>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</si>
  <si>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</si>
  <si>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</si>
  <si>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</si>
  <si>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</si>
  <si>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</si>
  <si>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</si>
  <si>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</si>
  <si>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</si>
  <si>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</si>
  <si>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</si>
  <si>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</si>
  <si>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</si>
  <si>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</si>
  <si>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</si>
  <si>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</si>
  <si>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</si>
  <si>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</si>
  <si>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</si>
  <si>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</si>
  <si>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</si>
  <si>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</si>
  <si>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</si>
  <si>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</si>
  <si>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</si>
  <si>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</si>
  <si>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</si>
  <si>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</si>
  <si>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</si>
  <si>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</si>
  <si>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</si>
  <si>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</si>
  <si>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</si>
  <si>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</si>
  <si>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</si>
  <si>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</si>
  <si>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</si>
  <si>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</si>
  <si>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</si>
  <si>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</si>
  <si>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</si>
  <si>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</si>
  <si>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</si>
  <si>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</si>
  <si>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</si>
  <si>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</si>
  <si>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</si>
  <si>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</si>
  <si>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</si>
  <si>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</si>
  <si>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</si>
  <si>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</si>
  <si>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</si>
  <si>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</si>
  <si>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</si>
  <si>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</si>
  <si>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</si>
  <si>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</si>
  <si>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</si>
  <si>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</si>
  <si>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</si>
  <si>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</si>
  <si>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</si>
  <si>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</si>
  <si>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</si>
  <si>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</si>
  <si>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</si>
  <si>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</si>
  <si>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</si>
  <si>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</si>
  <si>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</si>
  <si>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</si>
  <si>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</si>
  <si>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</si>
  <si>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</si>
  <si>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</si>
  <si>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</si>
  <si>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</si>
  <si>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</si>
  <si>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</si>
  <si>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</si>
  <si>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</si>
  <si>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</si>
  <si>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</si>
  <si>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</si>
  <si>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</si>
  <si>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</si>
  <si>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</si>
  <si>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</si>
  <si>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</si>
  <si>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</si>
  <si>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</si>
  <si>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</si>
  <si>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</si>
  <si>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</si>
  <si>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</si>
  <si>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</si>
  <si>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</si>
  <si>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</si>
  <si>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</si>
  <si>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</si>
  <si>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</si>
  <si>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</si>
  <si>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</si>
  <si>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</si>
  <si>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</si>
  <si>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</si>
  <si>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</si>
  <si>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</si>
  <si>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</si>
  <si>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</si>
  <si>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</si>
  <si>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</si>
  <si>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</si>
  <si>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</si>
  <si>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</si>
  <si>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</si>
  <si>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</si>
  <si>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</si>
  <si>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</si>
  <si>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</si>
  <si>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</si>
  <si>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</si>
  <si>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</si>
  <si>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</si>
  <si>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</si>
  <si>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</si>
  <si>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</si>
  <si>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</si>
  <si>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</si>
  <si>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</si>
  <si>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</si>
  <si>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</si>
  <si>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</si>
  <si>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</si>
  <si>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</si>
  <si>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</si>
  <si>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</si>
  <si>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</si>
  <si>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</si>
  <si>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</si>
  <si>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</si>
  <si>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</si>
  <si>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</si>
  <si>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</si>
  <si>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</si>
  <si>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</si>
  <si>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</si>
  <si>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</si>
  <si>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</si>
  <si>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</si>
  <si>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</si>
  <si>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</si>
  <si>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</si>
  <si>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</si>
  <si>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</si>
  <si>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</si>
  <si>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</si>
  <si>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</si>
  <si>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</si>
  <si>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</si>
  <si>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</si>
  <si>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</si>
  <si>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</si>
  <si>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</si>
  <si>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</si>
  <si>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</si>
  <si>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</si>
  <si>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</si>
  <si>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</si>
  <si>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</si>
  <si>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</si>
  <si>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</si>
  <si>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</si>
  <si>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</si>
  <si>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</si>
  <si>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</si>
  <si>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</si>
  <si>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</si>
  <si>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</si>
  <si>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</si>
  <si>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</si>
  <si>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</si>
  <si>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</si>
  <si>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</si>
  <si>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</si>
  <si>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</si>
  <si>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</si>
  <si>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</si>
  <si>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</si>
  <si>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</si>
  <si>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</si>
  <si>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</si>
  <si>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</si>
  <si>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</si>
  <si>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</si>
  <si>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</si>
  <si>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</si>
  <si>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</si>
  <si>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</si>
  <si>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</si>
  <si>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</si>
  <si>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</si>
  <si>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</si>
  <si>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</si>
  <si>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</si>
  <si>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</si>
  <si>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</si>
  <si>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</si>
  <si>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</si>
  <si>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</si>
  <si>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</si>
  <si>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</si>
  <si>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</si>
  <si>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</si>
  <si>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</si>
  <si>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</si>
  <si>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</si>
  <si>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</si>
  <si>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</si>
  <si>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</si>
  <si>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</si>
  <si>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</si>
  <si>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</si>
  <si>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</si>
  <si>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</si>
  <si>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</si>
  <si>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</si>
  <si>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</si>
  <si>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</si>
  <si>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</si>
  <si>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</si>
  <si>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</si>
  <si>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</si>
  <si>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</si>
  <si>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</si>
  <si>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</si>
  <si>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</si>
  <si>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</si>
  <si>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</si>
  <si>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</si>
  <si>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</si>
  <si>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</si>
  <si>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</si>
  <si>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</si>
  <si>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</si>
  <si>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</si>
  <si>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</si>
  <si>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</si>
  <si>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</si>
  <si>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</si>
  <si>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</si>
  <si>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</si>
  <si>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</si>
  <si>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</si>
  <si>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</si>
  <si>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</si>
  <si>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</si>
  <si>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</si>
  <si>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</si>
  <si>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</si>
  <si>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</si>
  <si>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</si>
  <si>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</si>
  <si>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</si>
  <si>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</si>
  <si>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</si>
  <si>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</si>
  <si>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</si>
  <si>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</si>
  <si>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</si>
  <si>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</si>
  <si>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</si>
  <si>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</si>
  <si>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</si>
  <si>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</si>
  <si>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</si>
  <si>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</si>
  <si>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</si>
  <si>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</si>
  <si>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</si>
  <si>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</si>
  <si>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</si>
  <si>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</si>
  <si>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</si>
  <si>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</si>
  <si>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</si>
  <si>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</si>
  <si>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</si>
  <si>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</si>
  <si>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</si>
  <si>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</si>
  <si>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</si>
  <si>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</si>
  <si>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</si>
  <si>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</si>
  <si>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</si>
  <si>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</si>
  <si>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</si>
  <si>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</si>
  <si>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</si>
  <si>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</si>
  <si>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</si>
  <si>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</si>
  <si>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</si>
  <si>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</si>
  <si>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</si>
  <si>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</si>
  <si>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</si>
  <si>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</si>
  <si>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</si>
  <si>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</si>
  <si>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</si>
  <si>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</si>
  <si>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</si>
  <si>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</si>
  <si>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</si>
  <si>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</si>
  <si>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</si>
  <si>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</si>
  <si>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</si>
  <si>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</si>
  <si>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</si>
  <si>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</si>
  <si>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</si>
  <si>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</si>
  <si>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</si>
  <si>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</si>
  <si>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</si>
  <si>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</si>
  <si>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</si>
  <si>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</si>
  <si>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</si>
  <si>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</si>
  <si>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</si>
  <si>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</si>
  <si>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</si>
  <si>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</si>
  <si>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</si>
  <si>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</si>
  <si>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</si>
  <si>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</si>
  <si>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</si>
  <si>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</si>
  <si>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</si>
  <si>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</si>
  <si>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</si>
  <si>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</si>
  <si>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</si>
  <si>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</si>
  <si>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</si>
  <si>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</si>
  <si>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</si>
  <si>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</si>
  <si>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</si>
  <si>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</si>
  <si>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</si>
  <si>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</si>
  <si>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</si>
  <si>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</si>
  <si>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</si>
  <si>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</si>
  <si>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</si>
  <si>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</si>
  <si>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</si>
  <si>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</si>
  <si>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</si>
  <si>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</si>
  <si>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</si>
  <si>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</si>
  <si>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</si>
  <si>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</si>
  <si>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</si>
  <si>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</si>
  <si>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</si>
  <si>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</si>
  <si>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</si>
  <si>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</si>
  <si>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</si>
  <si>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</si>
  <si>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</si>
  <si>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</si>
  <si>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</si>
  <si>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</si>
  <si>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</si>
  <si>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</si>
  <si>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</si>
  <si>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</si>
  <si>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</si>
  <si>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</si>
  <si>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</si>
  <si>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</si>
  <si>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</si>
  <si>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</si>
  <si>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</si>
  <si>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</si>
  <si>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</si>
  <si>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</si>
  <si>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</si>
  <si>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</si>
  <si>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</si>
  <si>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</si>
  <si>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</si>
  <si>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</si>
  <si>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</si>
  <si>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</si>
  <si>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</si>
  <si>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</si>
  <si>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</si>
  <si>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</si>
  <si>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</si>
  <si>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</si>
  <si>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</si>
  <si>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</si>
  <si>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</si>
  <si>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</si>
  <si>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</si>
  <si>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</si>
  <si>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</si>
  <si>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</si>
  <si>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</si>
  <si>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</si>
  <si>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</si>
  <si>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</si>
  <si>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</si>
  <si>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</si>
  <si>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</si>
  <si>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</si>
  <si>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</si>
  <si>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</si>
  <si>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</si>
  <si>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</si>
  <si>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</si>
  <si>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</si>
  <si>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</si>
  <si>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</si>
  <si>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</si>
  <si>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</si>
  <si>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</si>
  <si>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</si>
  <si>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</si>
  <si>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</si>
  <si>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</si>
  <si>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</si>
  <si>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</si>
  <si>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</si>
  <si>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</si>
  <si>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</si>
  <si>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</si>
  <si>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</si>
  <si>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</si>
  <si>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</si>
  <si>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</si>
  <si>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</si>
  <si>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</si>
  <si>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</si>
  <si>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</si>
  <si>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</si>
  <si>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</si>
  <si>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</si>
  <si>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</si>
  <si>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</si>
  <si>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</si>
  <si>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</si>
  <si>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</si>
  <si>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</si>
  <si>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</si>
  <si>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</si>
  <si>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</si>
  <si>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</si>
  <si>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</si>
  <si>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</si>
  <si>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</si>
  <si>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</si>
  <si>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</si>
  <si>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</si>
  <si>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</si>
  <si>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</si>
  <si>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</si>
  <si>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</si>
  <si>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</si>
  <si>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</si>
  <si>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</si>
  <si>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</si>
  <si>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</si>
  <si>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</si>
  <si>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</si>
  <si>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</si>
  <si>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</si>
  <si>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</si>
  <si>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</si>
  <si>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</si>
  <si>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</si>
  <si>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</si>
  <si>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</si>
  <si>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</si>
  <si>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</si>
  <si>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</si>
  <si>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</si>
  <si>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</si>
  <si>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</si>
  <si>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</si>
  <si>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</si>
  <si>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</si>
  <si>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</si>
  <si>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</si>
  <si>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</si>
  <si>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</si>
  <si>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</si>
  <si>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</si>
  <si>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</si>
  <si>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</si>
  <si>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</si>
  <si>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</si>
  <si>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</si>
  <si>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</si>
  <si>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</si>
  <si>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</si>
  <si>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</si>
  <si>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</si>
  <si>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</si>
  <si>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</si>
  <si>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</si>
  <si>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</si>
  <si>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</si>
  <si>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</si>
  <si>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</si>
  <si>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</si>
  <si>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</si>
  <si>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</si>
  <si>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</si>
  <si>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</si>
  <si>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</si>
  <si>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</si>
  <si>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</si>
  <si>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</si>
  <si>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</si>
  <si>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</si>
  <si>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</si>
  <si>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</si>
  <si>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</si>
  <si>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</si>
  <si>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</si>
  <si>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</si>
  <si>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</si>
  <si>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</si>
  <si>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</si>
  <si>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</si>
  <si>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</si>
  <si>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</si>
  <si>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</si>
  <si>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</si>
  <si>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</si>
  <si>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</si>
  <si>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</si>
  <si>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</si>
  <si>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</si>
  <si>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</si>
  <si>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</si>
  <si>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</si>
  <si>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</si>
  <si>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</si>
  <si>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</si>
  <si>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</si>
  <si>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</si>
  <si>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</si>
  <si>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</si>
  <si>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</si>
  <si>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</si>
  <si>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</si>
  <si>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</si>
  <si>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</si>
  <si>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</si>
  <si>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</si>
  <si>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</si>
  <si>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</si>
  <si>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</si>
  <si>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</si>
  <si>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</si>
  <si>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</si>
  <si>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</si>
  <si>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</si>
  <si>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</si>
  <si>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</si>
  <si>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</si>
  <si>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</si>
  <si>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</si>
  <si>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</si>
  <si>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</si>
  <si>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</si>
  <si>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</si>
  <si>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</si>
  <si>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</si>
  <si>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</si>
  <si>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</si>
  <si>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</si>
  <si>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</si>
  <si>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</si>
  <si>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</si>
  <si>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</si>
  <si>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</si>
  <si>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</si>
  <si>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</si>
  <si>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</si>
  <si>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</si>
  <si>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</si>
  <si>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</si>
  <si>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</si>
  <si>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</si>
  <si>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</si>
  <si>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</si>
  <si>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</si>
  <si>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</si>
  <si>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</si>
  <si>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</si>
  <si>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</si>
  <si>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</si>
  <si>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</si>
  <si>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</si>
  <si>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</si>
  <si>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</si>
  <si>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</si>
  <si>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</si>
  <si>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</si>
  <si>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</si>
  <si>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</si>
  <si>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</si>
  <si>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</si>
  <si>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</si>
  <si>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</si>
  <si>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</si>
  <si>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</si>
  <si>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</si>
  <si>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</si>
  <si>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</si>
  <si>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</si>
  <si>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</si>
  <si>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</si>
  <si>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</si>
  <si>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</si>
  <si>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</si>
  <si>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</si>
  <si>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</si>
  <si>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</si>
  <si>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</si>
  <si>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</si>
  <si>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</si>
  <si>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</si>
  <si>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</si>
  <si>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</si>
  <si>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</si>
  <si>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</si>
  <si>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</si>
  <si>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</si>
  <si>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</si>
  <si>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</si>
  <si>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</si>
  <si>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</si>
  <si>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</si>
  <si>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</si>
  <si>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</si>
  <si>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</si>
  <si>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</si>
  <si>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</si>
  <si>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</si>
  <si>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</si>
  <si>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</si>
  <si>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</si>
  <si>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</si>
  <si>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</si>
  <si>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</si>
  <si>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</si>
  <si>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</si>
  <si>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</si>
  <si>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</si>
  <si>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</si>
  <si>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</si>
  <si>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</si>
  <si>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</si>
  <si>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</si>
  <si>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</si>
  <si>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</si>
  <si>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</si>
  <si>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</si>
  <si>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</si>
  <si>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</si>
  <si>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</si>
  <si>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</si>
  <si>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</si>
  <si>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</si>
  <si>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</si>
  <si>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</si>
  <si>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</si>
  <si>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</si>
  <si>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</si>
  <si>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</si>
  <si>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</si>
  <si>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</si>
  <si>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</si>
  <si>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</si>
  <si>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</si>
  <si>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</si>
  <si>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</si>
  <si>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</si>
  <si>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</si>
  <si>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</si>
  <si>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</si>
  <si>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</si>
  <si>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</si>
  <si>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</si>
  <si>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</si>
  <si>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</si>
  <si>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</si>
  <si>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</si>
  <si>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</si>
  <si>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</si>
  <si>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</si>
  <si>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</si>
  <si>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</si>
  <si>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</si>
  <si>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</si>
  <si>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</si>
  <si>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</si>
  <si>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</si>
  <si>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</si>
  <si>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</si>
  <si>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</si>
  <si>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</si>
  <si>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</si>
  <si>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</si>
  <si>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</si>
  <si>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</si>
  <si>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</si>
  <si>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</si>
  <si>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</si>
  <si>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</si>
  <si>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</si>
  <si>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</si>
  <si>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</si>
  <si>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</si>
  <si>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</si>
  <si>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</si>
  <si>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</si>
  <si>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</si>
  <si>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</si>
  <si>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</si>
  <si>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</si>
  <si>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</si>
  <si>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</si>
  <si>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</si>
  <si>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</si>
  <si>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</si>
  <si>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</si>
  <si>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</si>
  <si>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</si>
  <si>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</si>
  <si>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</si>
  <si>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</si>
  <si>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</si>
  <si>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</si>
  <si>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</si>
  <si>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</si>
  <si>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</si>
  <si>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</si>
  <si>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</si>
  <si>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</si>
  <si>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</si>
  <si>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</si>
  <si>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</si>
  <si>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</si>
  <si>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</si>
  <si>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</si>
  <si>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</si>
  <si>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</si>
  <si>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</si>
  <si>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</si>
  <si>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</si>
  <si>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</si>
  <si>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</si>
  <si>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</si>
  <si>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</si>
  <si>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</si>
  <si>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</si>
  <si>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</si>
  <si>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</si>
  <si>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</si>
  <si>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</si>
  <si>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</si>
  <si>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</si>
  <si>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</si>
  <si>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</si>
  <si>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</si>
  <si>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</si>
  <si>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</si>
  <si>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</si>
  <si>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</si>
  <si>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</si>
  <si>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</si>
  <si>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</si>
  <si>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</si>
  <si>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</si>
  <si>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</si>
  <si>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</si>
  <si>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</si>
  <si>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</si>
  <si>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</si>
  <si>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</si>
  <si>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</si>
  <si>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</si>
  <si>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</si>
  <si>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</si>
  <si>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</si>
  <si>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</si>
  <si>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</si>
  <si>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</si>
  <si>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</si>
  <si>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</si>
  <si>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</si>
  <si>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</si>
  <si>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</si>
  <si>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</si>
  <si>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</si>
  <si>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</si>
  <si>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</si>
  <si>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</si>
  <si>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</si>
  <si>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</si>
  <si>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</si>
  <si>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</si>
  <si>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</si>
  <si>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</si>
  <si>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</si>
  <si>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</si>
  <si>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</si>
  <si>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</si>
  <si>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</si>
  <si>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</si>
  <si>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</si>
  <si>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</si>
  <si>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</si>
  <si>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</si>
  <si>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</si>
  <si>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</si>
  <si>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</si>
  <si>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</si>
  <si>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</si>
  <si>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</si>
  <si>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</si>
  <si>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</si>
  <si>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</si>
  <si>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</si>
  <si>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</si>
  <si>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</si>
  <si>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</si>
  <si>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</si>
  <si>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</si>
  <si>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</si>
  <si>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</si>
  <si>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</si>
  <si>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</si>
  <si>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</si>
  <si>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</si>
  <si>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</si>
  <si>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</si>
  <si>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</si>
  <si>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</si>
  <si>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</si>
  <si>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</si>
  <si>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</si>
  <si>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</si>
  <si>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</si>
  <si>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</si>
  <si>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</si>
  <si>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</si>
  <si>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</si>
  <si>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</si>
  <si>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</si>
  <si>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</si>
  <si>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</si>
  <si>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</si>
  <si>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</si>
  <si>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</si>
  <si>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</si>
  <si>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</si>
  <si>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</si>
  <si>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</si>
  <si>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</si>
  <si>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</si>
  <si>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</si>
  <si>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</si>
  <si>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</si>
  <si>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</si>
  <si>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</si>
  <si>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</si>
  <si>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</si>
  <si>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</si>
  <si>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</si>
  <si>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</si>
  <si>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</si>
  <si>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</si>
  <si>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</si>
  <si>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</si>
  <si>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</si>
  <si>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</si>
  <si>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</si>
  <si>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</si>
  <si>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</si>
  <si>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</si>
  <si>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</si>
  <si>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</si>
  <si>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</si>
  <si>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</si>
  <si>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</si>
  <si>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</si>
  <si>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</si>
  <si>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</si>
  <si>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</si>
  <si>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</si>
  <si>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</si>
  <si>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</si>
  <si>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</si>
  <si>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</si>
  <si>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</si>
  <si>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</si>
  <si>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</si>
  <si>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</si>
  <si>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</si>
  <si>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</si>
  <si>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</si>
  <si>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</si>
  <si>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</si>
  <si>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</si>
  <si>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</si>
  <si>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</si>
  <si>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</si>
  <si>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</si>
  <si>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</si>
  <si>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</si>
  <si>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</si>
  <si>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</si>
  <si>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</si>
  <si>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</si>
  <si>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</si>
  <si>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</si>
  <si>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</si>
  <si>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</si>
  <si>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</si>
  <si>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</si>
  <si>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</si>
  <si>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</si>
  <si>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</si>
  <si>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</si>
  <si>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</si>
  <si>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</si>
  <si>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</si>
  <si>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</si>
  <si>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</si>
  <si>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</si>
  <si>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</si>
  <si>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</si>
  <si>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</si>
  <si>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</si>
  <si>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</si>
  <si>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</si>
  <si>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</si>
  <si>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</si>
  <si>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</si>
  <si>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</si>
  <si>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</si>
  <si>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</si>
  <si>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</si>
  <si>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</si>
  <si>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</si>
  <si>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</si>
  <si>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</si>
  <si>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</si>
  <si>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</si>
  <si>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</si>
  <si>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</si>
  <si>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</si>
  <si>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</si>
  <si>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</si>
  <si>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</si>
  <si>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</si>
  <si>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</si>
  <si>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</si>
  <si>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</si>
  <si>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</si>
  <si>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</si>
  <si>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</si>
  <si>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</si>
  <si>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</si>
  <si>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</si>
  <si>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</si>
  <si>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</si>
  <si>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</si>
  <si>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</si>
  <si>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</si>
  <si>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</si>
  <si>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</si>
  <si>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</si>
  <si>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</si>
  <si>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</si>
  <si>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</si>
  <si>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</si>
  <si>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</si>
  <si>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</si>
  <si>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</si>
  <si>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</si>
  <si>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</si>
  <si>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</si>
  <si>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</si>
  <si>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</si>
  <si>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</si>
  <si>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</si>
  <si>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</si>
  <si>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</si>
  <si>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</si>
  <si>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</si>
  <si>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</si>
  <si>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</si>
  <si>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</si>
  <si>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</si>
  <si>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</si>
  <si>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</si>
  <si>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</si>
  <si>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</si>
  <si>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</si>
  <si>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</si>
  <si>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</si>
  <si>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</si>
  <si>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</si>
  <si>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</si>
  <si>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</si>
  <si>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</si>
  <si>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</si>
  <si>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</si>
  <si>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</si>
  <si>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</si>
  <si>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</si>
  <si>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</si>
  <si>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</si>
  <si>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</si>
  <si>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</si>
  <si>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</si>
  <si>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</si>
  <si>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</si>
  <si>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</si>
  <si>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</si>
  <si>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</si>
  <si>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</si>
  <si>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</si>
  <si>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</si>
  <si>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</si>
  <si>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</si>
  <si>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</si>
  <si>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</si>
  <si>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</si>
  <si>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</si>
  <si>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</si>
  <si>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</si>
  <si>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</si>
  <si>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</si>
  <si>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</si>
  <si>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</si>
  <si>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</si>
  <si>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</si>
  <si>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</si>
  <si>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</si>
  <si>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</si>
  <si>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</si>
  <si>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</si>
  <si>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</si>
  <si>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</si>
  <si>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</si>
  <si>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</si>
  <si>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</si>
  <si>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</si>
  <si>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</si>
  <si>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</si>
  <si>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</si>
  <si>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</si>
  <si>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</si>
  <si>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</si>
  <si>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</si>
  <si>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</si>
  <si>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</si>
  <si>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</si>
  <si>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</si>
  <si>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</si>
  <si>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</si>
  <si>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</si>
  <si>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</si>
  <si>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</si>
  <si>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</si>
  <si>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</si>
  <si>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</si>
  <si>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</si>
  <si>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</si>
  <si>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</si>
  <si>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</si>
  <si>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</si>
  <si>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</si>
  <si>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</si>
  <si>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</si>
  <si>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</si>
  <si>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</si>
  <si>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</si>
  <si>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</si>
  <si>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</si>
  <si>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</si>
  <si>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</si>
  <si>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</si>
  <si>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</si>
  <si>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</si>
  <si>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</si>
  <si>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</si>
  <si>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</si>
  <si>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</si>
  <si>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</si>
  <si>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</si>
  <si>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</si>
  <si>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</si>
  <si>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</si>
  <si>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</si>
  <si>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</si>
  <si>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</si>
  <si>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</si>
  <si>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</si>
  <si>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</si>
  <si>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</si>
  <si>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</si>
  <si>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</si>
  <si>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</si>
  <si>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</si>
  <si>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</si>
  <si>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</si>
  <si>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</si>
  <si>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</si>
  <si>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</si>
  <si>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</si>
  <si>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</si>
  <si>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</si>
  <si>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</si>
  <si>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</si>
  <si>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</si>
  <si>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</si>
  <si>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</si>
  <si>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</si>
  <si>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</si>
  <si>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</si>
  <si>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</si>
  <si>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</si>
  <si>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</si>
  <si>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</si>
  <si>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</si>
  <si>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</si>
  <si>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</si>
  <si>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</si>
  <si>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</si>
  <si>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</si>
  <si>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</si>
  <si>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</si>
  <si>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</si>
  <si>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</si>
  <si>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</si>
  <si>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</si>
  <si>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</si>
  <si>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</si>
  <si>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</si>
  <si>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</si>
  <si>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</si>
  <si>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</si>
  <si>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</si>
  <si>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</si>
  <si>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</si>
  <si>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</si>
  <si>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</si>
  <si>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</si>
  <si>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</si>
  <si>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</si>
  <si>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</si>
  <si>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</si>
  <si>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</si>
  <si>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</si>
  <si>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</si>
  <si>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</si>
  <si>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</si>
  <si>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</si>
  <si>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</si>
  <si>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</si>
  <si>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</si>
  <si>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</si>
  <si>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</si>
  <si>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</si>
  <si>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</si>
  <si>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</si>
  <si>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</si>
  <si>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</si>
  <si>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</si>
  <si>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</si>
  <si>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</si>
  <si>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</si>
  <si>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</si>
  <si>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</si>
  <si>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</si>
  <si>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</si>
  <si>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</si>
  <si>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</si>
  <si>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</si>
  <si>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</si>
  <si>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</si>
  <si>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</si>
  <si>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</si>
  <si>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</si>
  <si>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</si>
  <si>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</si>
  <si>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</si>
  <si>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</si>
  <si>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</si>
  <si>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</si>
  <si>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</si>
  <si>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</si>
  <si>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</si>
  <si>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</si>
  <si>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</si>
  <si>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</si>
  <si>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</si>
  <si>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</si>
  <si>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</si>
  <si>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</si>
  <si>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</si>
  <si>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</si>
  <si>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</si>
  <si>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</si>
  <si>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</si>
  <si>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</si>
  <si>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</si>
  <si>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</si>
  <si>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</si>
  <si>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</si>
  <si>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</si>
  <si>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</si>
  <si>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</si>
  <si>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</si>
  <si>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</si>
  <si>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</si>
  <si>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</si>
  <si>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</si>
  <si>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</si>
  <si>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</si>
  <si>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</si>
  <si>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</si>
  <si>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</si>
  <si>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</si>
  <si>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</si>
  <si>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</si>
  <si>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</si>
  <si>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</si>
  <si>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</si>
  <si>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</si>
  <si>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</si>
  <si>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</si>
  <si>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</si>
  <si>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</si>
  <si>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</si>
  <si>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</si>
  <si>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</si>
  <si>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</si>
  <si>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</si>
  <si>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</si>
  <si>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</si>
  <si>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</si>
  <si>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</si>
  <si>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</si>
  <si>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</si>
  <si>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</si>
  <si>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</si>
  <si>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</si>
  <si>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</si>
  <si>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</si>
  <si>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</si>
  <si>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</si>
  <si>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</si>
  <si>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</si>
  <si>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</si>
  <si>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</si>
  <si>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</si>
  <si>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</si>
  <si>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</si>
  <si>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</si>
  <si>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</si>
  <si>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</si>
  <si>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</si>
  <si>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</si>
  <si>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</si>
  <si>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</si>
  <si>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</si>
  <si>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</si>
  <si>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</si>
  <si>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</si>
  <si>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</si>
  <si>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</si>
  <si>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</si>
  <si>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</si>
  <si>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</si>
  <si>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</si>
  <si>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</si>
  <si>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</si>
  <si>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</si>
  <si>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</si>
  <si>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</si>
  <si>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</si>
  <si>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</si>
  <si>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</si>
  <si>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</si>
  <si>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</si>
  <si>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</si>
  <si>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</si>
  <si>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</si>
  <si>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</si>
  <si>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</si>
  <si>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</si>
  <si>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</si>
  <si>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</si>
  <si>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</si>
  <si>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</si>
  <si>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</si>
  <si>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</si>
  <si>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</si>
  <si>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</si>
  <si>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</si>
  <si>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</si>
  <si>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</si>
  <si>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</si>
  <si>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</si>
  <si>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</si>
  <si>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</si>
  <si>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</si>
  <si>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</si>
  <si>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</si>
  <si>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</si>
  <si>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</si>
  <si>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</si>
  <si>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</si>
  <si>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</si>
  <si>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</si>
  <si>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</si>
  <si>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</si>
  <si>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</si>
  <si>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</si>
  <si>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</si>
  <si>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</si>
  <si>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</si>
  <si>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</si>
  <si>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</si>
  <si>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</si>
  <si>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</si>
  <si>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</si>
  <si>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</si>
  <si>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</si>
  <si>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</si>
  <si>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</si>
  <si>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</si>
  <si>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</si>
  <si>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</si>
  <si>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</si>
  <si>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</si>
  <si>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</si>
  <si>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</si>
  <si>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</si>
  <si>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</si>
  <si>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</si>
  <si>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</si>
  <si>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</si>
  <si>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</si>
  <si>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</si>
  <si>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</si>
  <si>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</si>
  <si>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</si>
  <si>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</si>
  <si>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</si>
  <si>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</si>
  <si>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</si>
  <si>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</si>
  <si>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</si>
  <si>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</si>
  <si>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</si>
  <si>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</si>
  <si>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</si>
  <si>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</si>
  <si>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</si>
  <si>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</si>
  <si>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</si>
  <si>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</si>
  <si>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</si>
  <si>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</si>
  <si>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</si>
  <si>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</si>
  <si>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</si>
  <si>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</si>
  <si>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</si>
  <si>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</si>
  <si>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</si>
  <si>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</si>
  <si>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</si>
  <si>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</si>
  <si>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</si>
  <si>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</si>
  <si>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</si>
  <si>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</si>
  <si>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</si>
  <si>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</si>
  <si>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</si>
  <si>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</si>
  <si>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</si>
  <si>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</si>
  <si>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</si>
  <si>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</si>
  <si>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</si>
  <si>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</si>
  <si>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</si>
  <si>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</si>
  <si>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</si>
  <si>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</si>
  <si>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</si>
  <si>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</si>
  <si>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</si>
  <si>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</si>
  <si>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</si>
  <si>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</si>
  <si>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</si>
  <si>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</si>
  <si>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</si>
  <si>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</si>
  <si>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</si>
  <si>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</si>
  <si>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</si>
  <si>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</si>
  <si>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</si>
  <si>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</si>
  <si>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</si>
  <si>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</si>
  <si>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</si>
  <si>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</si>
  <si>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</si>
  <si>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</si>
  <si>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</si>
  <si>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</si>
  <si>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</si>
  <si>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</si>
  <si>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</si>
  <si>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</si>
  <si>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</si>
  <si>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</si>
  <si>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</si>
  <si>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</si>
  <si>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</si>
  <si>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</si>
  <si>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</si>
  <si>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</si>
  <si>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</si>
  <si>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</si>
  <si>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</si>
  <si>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</si>
  <si>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</si>
  <si>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</si>
  <si>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</si>
  <si>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</si>
  <si>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</si>
  <si>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</si>
  <si>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</si>
  <si>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</si>
  <si>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</si>
  <si>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</si>
  <si>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</si>
  <si>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</si>
  <si>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</si>
  <si>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</si>
  <si>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</si>
  <si>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</si>
  <si>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</si>
  <si>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</si>
  <si>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</si>
  <si>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</si>
  <si>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</si>
  <si>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</si>
  <si>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</si>
  <si>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</si>
  <si>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</si>
  <si>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</si>
  <si>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</si>
  <si>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</si>
  <si>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</si>
  <si>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</si>
  <si>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</si>
  <si>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</si>
  <si>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</si>
  <si>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</si>
  <si>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</si>
  <si>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</si>
  <si>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</si>
  <si>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</si>
  <si>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</si>
  <si>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</si>
  <si>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</si>
  <si>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</si>
  <si>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</si>
  <si>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</si>
  <si>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</si>
  <si>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</si>
  <si>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</si>
  <si>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</si>
  <si>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</si>
  <si>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</si>
  <si>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</si>
  <si>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</si>
  <si>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</si>
  <si>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</si>
  <si>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</si>
  <si>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</si>
  <si>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</si>
  <si>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</si>
  <si>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</si>
  <si>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</si>
  <si>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</si>
  <si>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</si>
  <si>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</si>
  <si>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</si>
  <si>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</si>
  <si>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</si>
  <si>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</si>
  <si>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</si>
  <si>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</si>
  <si>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</si>
  <si>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</si>
  <si>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</si>
  <si>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</si>
  <si>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</si>
  <si>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</si>
  <si>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</si>
  <si>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</si>
  <si>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</si>
  <si>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</si>
  <si>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</si>
  <si>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</si>
  <si>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</si>
  <si>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</si>
  <si>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</si>
  <si>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</si>
  <si>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</si>
  <si>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</si>
  <si>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</si>
  <si>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</si>
  <si>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</si>
  <si>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</si>
  <si>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</si>
  <si>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</si>
  <si>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</si>
  <si>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</si>
  <si>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</si>
  <si>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</si>
  <si>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</si>
  <si>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</si>
  <si>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</si>
  <si>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</si>
  <si>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</si>
  <si>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</si>
  <si>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</si>
  <si>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</si>
  <si>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</si>
  <si>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</si>
  <si>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</si>
  <si>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</si>
  <si>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</si>
  <si>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</si>
  <si>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</si>
  <si>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</si>
  <si>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</si>
  <si>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</si>
  <si>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</si>
  <si>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</si>
  <si>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</si>
  <si>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</si>
  <si>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</si>
  <si>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</si>
  <si>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</si>
  <si>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</si>
  <si>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</si>
  <si>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</si>
  <si>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</si>
  <si>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</si>
  <si>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</si>
  <si>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</si>
  <si>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</si>
  <si>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</si>
  <si>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</si>
  <si>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</si>
  <si>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</si>
  <si>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</si>
  <si>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</si>
  <si>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</si>
  <si>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</si>
  <si>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</si>
  <si>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</si>
  <si>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</si>
  <si>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</si>
  <si>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</si>
  <si>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</si>
  <si>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</si>
  <si>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</si>
  <si>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</si>
  <si>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</si>
  <si>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</si>
  <si>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</si>
  <si>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</si>
  <si>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</si>
  <si>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</si>
  <si>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</si>
  <si>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</si>
  <si>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</si>
  <si>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</si>
  <si>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</si>
  <si>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</si>
  <si>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</si>
  <si>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</si>
  <si>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</si>
  <si>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</si>
  <si>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</si>
  <si>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</si>
  <si>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</si>
  <si>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</si>
  <si>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</si>
  <si>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</si>
  <si>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</si>
  <si>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</si>
  <si>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</si>
  <si>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</si>
  <si>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</si>
  <si>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</si>
  <si>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</si>
  <si>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</si>
  <si>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</si>
  <si>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</si>
  <si>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</si>
  <si>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</si>
  <si>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</si>
  <si>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</si>
  <si>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</si>
  <si>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</si>
  <si>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</si>
  <si>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</si>
  <si>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</si>
  <si>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</si>
  <si>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</si>
  <si>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</si>
  <si>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</si>
  <si>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</si>
  <si>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</si>
  <si>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</si>
  <si>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</si>
  <si>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</si>
  <si>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</si>
  <si>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</si>
  <si>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</si>
  <si>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</si>
  <si>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</si>
  <si>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</si>
  <si>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</si>
  <si>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</si>
  <si>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</si>
  <si>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</si>
  <si>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</si>
  <si>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</si>
  <si>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</si>
  <si>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</si>
  <si>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</si>
  <si>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</si>
  <si>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</si>
  <si>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</si>
  <si>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</si>
  <si>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</si>
  <si>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</si>
  <si>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</si>
  <si>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</si>
  <si>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</si>
  <si>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</si>
  <si>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</si>
  <si>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</si>
  <si>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</si>
  <si>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</si>
  <si>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</si>
  <si>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</si>
  <si>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</si>
  <si>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</si>
  <si>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</si>
  <si>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</si>
  <si>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</si>
  <si>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</si>
  <si>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</si>
  <si>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</si>
  <si>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</si>
  <si>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</si>
  <si>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</si>
  <si>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</si>
  <si>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</si>
  <si>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</si>
  <si>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</si>
  <si>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</si>
  <si>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</si>
  <si>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</si>
  <si>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</si>
  <si>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</si>
  <si>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</si>
  <si>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</si>
  <si>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</si>
  <si>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</si>
  <si>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</si>
  <si>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</si>
  <si>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</si>
  <si>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</si>
  <si>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</si>
  <si>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</si>
  <si>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</si>
  <si>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</si>
  <si>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</si>
  <si>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</si>
  <si>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</si>
  <si>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</si>
  <si>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</si>
  <si>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</si>
  <si>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</si>
  <si>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</si>
  <si>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</si>
  <si>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</si>
  <si>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</si>
  <si>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</si>
  <si>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</si>
  <si>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</si>
  <si>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</si>
  <si>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</si>
  <si>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</si>
  <si>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</si>
  <si>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</si>
  <si>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</si>
  <si>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</si>
  <si>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</si>
  <si>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</si>
  <si>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</si>
  <si>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</si>
  <si>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</si>
  <si>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</si>
  <si>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</si>
  <si>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</si>
  <si>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</si>
  <si>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</si>
  <si>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</si>
  <si>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</si>
  <si>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</si>
  <si>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</si>
  <si>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</si>
  <si>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</si>
  <si>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</si>
  <si>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</si>
  <si>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</si>
  <si>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</si>
  <si>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</si>
  <si>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</si>
  <si>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</si>
  <si>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</si>
  <si>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</si>
  <si>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</si>
  <si>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</si>
  <si>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</si>
  <si>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</si>
  <si>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</si>
  <si>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</si>
  <si>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</si>
  <si>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</si>
  <si>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</si>
  <si>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</si>
  <si>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</si>
  <si>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</si>
  <si>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</si>
  <si>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</si>
  <si>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</si>
  <si>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</si>
  <si>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</si>
  <si>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</si>
  <si>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</si>
  <si>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</si>
  <si>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</si>
  <si>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</si>
  <si>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</si>
  <si>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</si>
  <si>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</si>
  <si>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</si>
  <si>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</si>
  <si>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</si>
  <si>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</si>
  <si>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</si>
  <si>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</si>
  <si>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</si>
  <si>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</si>
  <si>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</si>
  <si>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</si>
  <si>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</si>
  <si>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</si>
  <si>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</si>
  <si>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</si>
  <si>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</si>
  <si>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</si>
  <si>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</si>
  <si>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</si>
  <si>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</si>
  <si>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</si>
  <si>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</si>
  <si>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</si>
  <si>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</si>
  <si>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</si>
  <si>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</si>
  <si>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</si>
  <si>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</si>
  <si>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</si>
  <si>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</si>
  <si>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</si>
  <si>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</si>
  <si>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</si>
  <si>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</si>
  <si>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</si>
  <si>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</si>
  <si>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</si>
  <si>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</si>
  <si>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</si>
  <si>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</si>
  <si>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</si>
  <si>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</si>
  <si>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</si>
  <si>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</si>
  <si>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</si>
  <si>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</si>
  <si>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</si>
  <si>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</si>
  <si>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</si>
  <si>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</si>
  <si>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</si>
  <si>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</si>
  <si>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</si>
  <si>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</si>
  <si>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</si>
  <si>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</si>
  <si>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</si>
  <si>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</si>
  <si>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</si>
  <si>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</si>
  <si>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</si>
  <si>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</si>
  <si>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</si>
  <si>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</si>
  <si>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</si>
  <si>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</si>
  <si>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</si>
  <si>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</si>
  <si>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</si>
  <si>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</si>
  <si>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</si>
  <si>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</si>
  <si>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</si>
  <si>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</si>
  <si>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</si>
  <si>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</si>
  <si>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</si>
  <si>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</si>
  <si>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</si>
  <si>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</si>
  <si>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</si>
  <si>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</si>
  <si>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</si>
  <si>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</si>
  <si>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</si>
  <si>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</si>
  <si>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</si>
  <si>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</si>
  <si>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</si>
  <si>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</si>
  <si>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</si>
  <si>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</si>
  <si>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</si>
  <si>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</si>
  <si>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</si>
  <si>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</si>
  <si>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</si>
  <si>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</si>
  <si>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</si>
  <si>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</si>
  <si>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</si>
  <si>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</si>
  <si>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</si>
  <si>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</si>
  <si>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</si>
  <si>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</si>
  <si>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</si>
  <si>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</si>
  <si>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</si>
  <si>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</si>
  <si>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</si>
  <si>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</si>
  <si>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</si>
  <si>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</si>
  <si>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</si>
  <si>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</si>
  <si>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</si>
  <si>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</si>
  <si>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</si>
  <si>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</si>
  <si>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</si>
  <si>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</si>
  <si>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</si>
  <si>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</si>
  <si>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</si>
  <si>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</si>
  <si>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</si>
  <si>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</si>
  <si>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</si>
  <si>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</si>
  <si>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</si>
  <si>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</si>
  <si>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</si>
  <si>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</si>
  <si>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</si>
  <si>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</si>
  <si>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</si>
  <si>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</si>
  <si>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</si>
  <si>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</si>
  <si>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</si>
  <si>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</si>
  <si>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</si>
  <si>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</si>
  <si>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</si>
  <si>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</si>
  <si>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</si>
  <si>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</si>
  <si>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</si>
  <si>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</si>
  <si>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</si>
  <si>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</si>
  <si>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</si>
  <si>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</si>
  <si>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</si>
  <si>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</si>
  <si>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</si>
  <si>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</si>
  <si>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</si>
  <si>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</si>
  <si>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</si>
  <si>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</si>
  <si>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</si>
  <si>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</si>
  <si>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</si>
  <si>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</si>
  <si>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</si>
  <si>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</si>
  <si>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</si>
  <si>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</si>
  <si>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</si>
  <si>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</si>
  <si>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</si>
  <si>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</si>
  <si>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</si>
  <si>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</si>
  <si>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</si>
  <si>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</si>
  <si>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</si>
  <si>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</si>
  <si>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</si>
  <si>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</si>
  <si>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</si>
  <si>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</si>
  <si>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</si>
  <si>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</si>
  <si>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</si>
  <si>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</si>
  <si>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</si>
  <si>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</si>
  <si>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</si>
  <si>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</si>
  <si>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</si>
  <si>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</si>
  <si>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</si>
  <si>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</si>
  <si>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</si>
  <si>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</si>
  <si>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</si>
  <si>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</si>
  <si>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</si>
  <si>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</si>
  <si>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</si>
  <si>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</si>
  <si>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</si>
  <si>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</si>
  <si>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</si>
  <si>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</si>
  <si>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</si>
  <si>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</si>
  <si>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</si>
  <si>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</si>
  <si>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</si>
  <si>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</si>
  <si>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</si>
  <si>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</si>
  <si>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</si>
  <si>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</si>
  <si>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</si>
  <si>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</si>
  <si>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</si>
  <si>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</si>
  <si>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</si>
  <si>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</si>
  <si>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</si>
  <si>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</si>
  <si>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</si>
  <si>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</si>
  <si>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</si>
  <si>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</si>
  <si>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</si>
  <si>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</si>
  <si>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</si>
  <si>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</si>
  <si>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</si>
  <si>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</si>
  <si>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</si>
  <si>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</si>
  <si>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</si>
  <si>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</si>
  <si>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</si>
  <si>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</si>
  <si>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</si>
  <si>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</si>
  <si>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</si>
  <si>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</si>
  <si>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</si>
  <si>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</si>
  <si>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</si>
  <si>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</si>
  <si>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</si>
  <si>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</si>
  <si>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</si>
  <si>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</si>
  <si>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</si>
  <si>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</si>
  <si>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</si>
  <si>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</si>
  <si>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</si>
  <si>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</si>
  <si>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</si>
  <si>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</si>
  <si>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</si>
  <si>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</si>
  <si>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</si>
  <si>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</si>
  <si>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</si>
  <si>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</si>
  <si>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</si>
  <si>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</si>
  <si>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</si>
  <si>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</si>
  <si>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</si>
  <si>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</si>
  <si>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</si>
  <si>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</si>
  <si>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</si>
  <si>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</si>
  <si>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</si>
  <si>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</si>
  <si>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</si>
  <si>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</si>
  <si>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</si>
  <si>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</si>
  <si>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</si>
  <si>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</si>
  <si>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</si>
  <si>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</si>
  <si>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</si>
  <si>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</si>
  <si>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</si>
  <si>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</si>
  <si>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</si>
  <si>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</si>
  <si>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</si>
  <si>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</si>
  <si>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</si>
  <si>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</si>
  <si>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</si>
  <si>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</si>
  <si>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</si>
  <si>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</si>
  <si>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</si>
  <si>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</si>
  <si>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</si>
  <si>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</si>
  <si>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</si>
  <si>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</si>
  <si>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</si>
  <si>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</si>
  <si>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</si>
  <si>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</si>
  <si>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</si>
  <si>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</si>
  <si>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</si>
  <si>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</si>
  <si>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</si>
  <si>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</si>
  <si>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</si>
  <si>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</si>
  <si>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</si>
  <si>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</si>
  <si>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</si>
  <si>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</si>
  <si>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</si>
  <si>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</si>
  <si>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</si>
  <si>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</si>
  <si>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</si>
  <si>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</si>
  <si>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</si>
  <si>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</si>
  <si>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</si>
  <si>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</si>
  <si>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</si>
  <si>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</si>
  <si>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</si>
  <si>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</si>
  <si>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</si>
  <si>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</si>
  <si>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</si>
  <si>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</si>
  <si>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</si>
  <si>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</si>
  <si>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</si>
  <si>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</si>
  <si>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</si>
  <si>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</si>
  <si>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</si>
  <si>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</si>
  <si>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</si>
  <si>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</si>
  <si>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</si>
  <si>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</si>
  <si>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</si>
  <si>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</si>
  <si>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</si>
  <si>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</si>
  <si>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</si>
  <si>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</si>
  <si>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</si>
  <si>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</si>
  <si>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</si>
  <si>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</si>
  <si>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</si>
  <si>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</si>
  <si>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</si>
  <si>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</si>
  <si>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</si>
  <si>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</si>
  <si>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</si>
  <si>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</si>
  <si>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</si>
  <si>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</si>
  <si>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</si>
  <si>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</si>
  <si>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</si>
  <si>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</si>
  <si>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</si>
  <si>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</si>
  <si>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</si>
  <si>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</si>
  <si>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</si>
  <si>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</si>
  <si>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</si>
  <si>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</si>
  <si>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</si>
  <si>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</si>
  <si>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</si>
  <si>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</si>
  <si>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</si>
  <si>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</si>
  <si>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</si>
  <si>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</si>
  <si>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</si>
  <si>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</si>
  <si>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</si>
  <si>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</si>
  <si>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</si>
  <si>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</si>
  <si>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</si>
  <si>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</si>
  <si>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</si>
  <si>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</si>
  <si>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</si>
  <si>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</si>
  <si>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</si>
  <si>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</si>
  <si>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</si>
  <si>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</si>
  <si>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</si>
  <si>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</si>
  <si>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</si>
  <si>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</si>
  <si>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</si>
  <si>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</si>
  <si>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</si>
  <si>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</si>
  <si>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</si>
  <si>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</si>
  <si>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</si>
  <si>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</si>
  <si>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</si>
  <si>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</si>
  <si>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</si>
  <si>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</si>
  <si>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</si>
  <si>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</si>
  <si>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</si>
  <si>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</si>
  <si>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</si>
  <si>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</si>
  <si>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</si>
  <si>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</si>
  <si>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</si>
  <si>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</si>
  <si>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</si>
  <si>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</si>
  <si>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</si>
  <si>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</si>
  <si>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</si>
  <si>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</si>
  <si>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</si>
  <si>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</si>
  <si>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</si>
  <si>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</si>
  <si>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</si>
  <si>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</si>
  <si>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</si>
  <si>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</si>
  <si>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</si>
  <si>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</si>
  <si>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</si>
  <si>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</si>
  <si>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</si>
  <si>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</si>
  <si>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</si>
  <si>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</si>
  <si>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</si>
  <si>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</si>
  <si>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</si>
  <si>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</si>
  <si>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</si>
  <si>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</si>
  <si>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</si>
  <si>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</si>
  <si>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</si>
  <si>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</si>
  <si>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</si>
  <si>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</si>
  <si>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</si>
  <si>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</si>
  <si>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</si>
  <si>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</si>
  <si>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</si>
  <si>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</si>
  <si>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</si>
  <si>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</si>
  <si>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</si>
  <si>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</si>
  <si>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</si>
  <si>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</si>
  <si>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</si>
  <si>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</si>
  <si>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</si>
  <si>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</si>
  <si>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</si>
  <si>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</si>
  <si>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</si>
  <si>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</si>
  <si>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</si>
  <si>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</si>
  <si>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</si>
  <si>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</si>
  <si>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</si>
  <si>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</si>
  <si>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</si>
  <si>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</si>
  <si>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</si>
  <si>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</si>
  <si>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</si>
  <si>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</si>
  <si>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</si>
  <si>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</si>
  <si>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</si>
  <si>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</si>
  <si>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</si>
  <si>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</si>
  <si>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</si>
  <si>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</si>
  <si>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</si>
  <si>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</si>
  <si>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</si>
  <si>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</si>
  <si>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</si>
  <si>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</si>
  <si>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</si>
  <si>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</si>
  <si>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</si>
  <si>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</si>
  <si>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</si>
  <si>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</si>
  <si>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</si>
  <si>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</si>
  <si>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</si>
  <si>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</si>
  <si>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</si>
  <si>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</si>
  <si>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</si>
  <si>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</si>
  <si>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</si>
  <si>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</si>
  <si>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</si>
  <si>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</si>
  <si>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</si>
  <si>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</si>
  <si>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</si>
  <si>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</si>
  <si>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</si>
  <si>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</si>
  <si>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</si>
  <si>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</si>
  <si>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</si>
  <si>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</si>
  <si>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</si>
  <si>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</si>
  <si>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</si>
  <si>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</si>
  <si>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</si>
  <si>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</si>
  <si>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</si>
  <si>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</si>
  <si>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</si>
  <si>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</si>
  <si>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</si>
  <si>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</si>
  <si>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</si>
  <si>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</si>
  <si>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</si>
  <si>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</si>
  <si>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</si>
  <si>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</si>
  <si>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</si>
  <si>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</si>
  <si>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</si>
  <si>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</si>
  <si>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</si>
  <si>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</si>
  <si>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</si>
  <si>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</si>
  <si>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</si>
  <si>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</si>
  <si>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</si>
  <si>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</si>
  <si>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</si>
  <si>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</si>
  <si>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</si>
  <si>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</si>
  <si>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</si>
  <si>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</si>
  <si>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</si>
  <si>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</si>
  <si>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</si>
  <si>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</si>
  <si>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</si>
  <si>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</si>
  <si>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</si>
  <si>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</si>
  <si>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</si>
  <si>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</si>
  <si>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</si>
  <si>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</si>
  <si>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</si>
  <si>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</si>
  <si>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</si>
  <si>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</si>
  <si>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</si>
  <si>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</si>
  <si>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</si>
  <si>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</si>
  <si>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</si>
  <si>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</si>
  <si>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</si>
  <si>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</si>
  <si>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</si>
  <si>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</si>
  <si>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</si>
  <si>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</si>
  <si>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</si>
  <si>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</si>
  <si>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</si>
  <si>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</si>
  <si>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</si>
  <si>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</si>
  <si>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</si>
  <si>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</si>
  <si>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</si>
  <si>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</si>
  <si>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</si>
  <si>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</si>
  <si>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</si>
  <si>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</si>
  <si>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</si>
  <si>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</si>
  <si>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</si>
  <si>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</si>
  <si>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</si>
  <si>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</si>
  <si>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</si>
  <si>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</si>
  <si>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</si>
  <si>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</si>
  <si>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</si>
  <si>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</si>
  <si>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</si>
  <si>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</si>
  <si>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</si>
  <si>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</si>
  <si>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</si>
  <si>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</si>
  <si>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</si>
  <si>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</si>
  <si>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</si>
  <si>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</si>
  <si>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</si>
  <si>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</si>
  <si>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</si>
  <si>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</si>
  <si>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</si>
  <si>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</si>
  <si>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</si>
  <si>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</si>
  <si>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</si>
  <si>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</si>
  <si>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</si>
  <si>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</si>
  <si>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</si>
  <si>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</si>
  <si>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</si>
  <si>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</si>
  <si>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</si>
  <si>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</si>
  <si>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</si>
  <si>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</si>
  <si>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</si>
  <si>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</si>
  <si>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</si>
  <si>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</si>
  <si>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</si>
  <si>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</si>
  <si>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</si>
  <si>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</si>
  <si>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</si>
  <si>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</si>
  <si>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</si>
  <si>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</si>
  <si>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</si>
  <si>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</si>
  <si>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</si>
  <si>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</si>
  <si>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</si>
  <si>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</si>
  <si>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</si>
  <si>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</si>
  <si>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</si>
  <si>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</si>
  <si>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</si>
  <si>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</si>
  <si>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</si>
  <si>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</si>
  <si>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</si>
  <si>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</si>
  <si>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</si>
  <si>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</si>
  <si>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</si>
  <si>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</si>
  <si>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</si>
  <si>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</si>
  <si>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</si>
  <si>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</si>
  <si>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</si>
  <si>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</si>
  <si>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</si>
  <si>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</si>
  <si>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</si>
  <si>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</si>
  <si>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</si>
  <si>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</si>
  <si>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</si>
  <si>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</si>
  <si>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</si>
  <si>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</si>
  <si>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</si>
  <si>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</si>
  <si>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</si>
  <si>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</si>
  <si>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</si>
  <si>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</si>
  <si>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</si>
  <si>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</si>
  <si>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</si>
  <si>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</si>
  <si>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</si>
  <si>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</si>
  <si>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</si>
  <si>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</si>
  <si>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</si>
  <si>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</si>
  <si>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</si>
  <si>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</si>
  <si>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</si>
  <si>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</si>
  <si>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</si>
  <si>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</si>
  <si>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</si>
  <si>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</si>
  <si>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</si>
  <si>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</si>
  <si>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</si>
  <si>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</si>
  <si>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</si>
  <si>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</si>
  <si>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</si>
  <si>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</si>
  <si>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</si>
  <si>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</si>
  <si>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</si>
  <si>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</si>
  <si>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</si>
  <si>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</si>
  <si>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</si>
  <si>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</si>
  <si>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</si>
  <si>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</si>
  <si>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</si>
  <si>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</si>
  <si>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</si>
  <si>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</si>
  <si>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</si>
  <si>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</si>
  <si>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</si>
  <si>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</si>
  <si>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</si>
  <si>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</si>
  <si>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</si>
  <si>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</si>
  <si>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</si>
  <si>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</si>
  <si>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</si>
  <si>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</si>
  <si>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</si>
  <si>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</si>
  <si>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</si>
  <si>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</si>
  <si>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</si>
  <si>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</si>
  <si>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</si>
  <si>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</si>
  <si>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</si>
  <si>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</si>
  <si>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</si>
  <si>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</si>
  <si>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</si>
  <si>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</si>
  <si>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</si>
  <si>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</si>
  <si>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</si>
  <si>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</si>
  <si>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</si>
  <si>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</si>
  <si>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</si>
  <si>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</si>
  <si>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</si>
  <si>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</si>
  <si>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</si>
  <si>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</si>
  <si>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</si>
  <si>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</si>
  <si>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</si>
  <si>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</si>
  <si>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</si>
  <si>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</si>
  <si>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</si>
  <si>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</si>
  <si>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</si>
  <si>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</si>
  <si>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</si>
  <si>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</si>
  <si>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</si>
  <si>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</si>
  <si>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</si>
  <si>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</si>
  <si>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</si>
  <si>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</si>
  <si>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</si>
  <si>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</si>
  <si>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</si>
  <si>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</si>
  <si>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</si>
  <si>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</si>
  <si>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</si>
  <si>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</si>
  <si>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</si>
  <si>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</si>
  <si>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</si>
  <si>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</si>
  <si>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</si>
  <si>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</si>
  <si>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</si>
  <si>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</si>
  <si>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</si>
  <si>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</si>
  <si>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</si>
  <si>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</si>
  <si>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</si>
  <si>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</si>
  <si>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</si>
  <si>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</si>
  <si>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</si>
  <si>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</si>
  <si>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</si>
  <si>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</si>
  <si>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</si>
  <si>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</si>
  <si>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</si>
  <si>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</si>
  <si>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</si>
  <si>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</si>
  <si>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</si>
  <si>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</si>
  <si>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</si>
  <si>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</si>
  <si>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</si>
  <si>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</si>
  <si>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</si>
  <si>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</si>
  <si>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</si>
  <si>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</si>
  <si>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</si>
  <si>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</si>
  <si>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</si>
  <si>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</si>
  <si>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</si>
  <si>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</si>
  <si>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</si>
  <si>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</si>
  <si>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</si>
  <si>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</si>
  <si>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</si>
  <si>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</si>
  <si>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</si>
  <si>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</si>
  <si>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</si>
  <si>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</si>
  <si>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</si>
  <si>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</si>
  <si>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</si>
  <si>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</si>
  <si>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</si>
  <si>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</si>
  <si>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</si>
  <si>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</si>
  <si>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</si>
  <si>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</si>
  <si>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</si>
  <si>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</si>
  <si>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</si>
  <si>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</si>
  <si>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</si>
  <si>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</si>
  <si>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</si>
  <si>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</si>
  <si>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</si>
  <si>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</si>
  <si>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</si>
  <si>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</si>
  <si>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</si>
  <si>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</si>
  <si>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</si>
  <si>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</si>
  <si>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</si>
  <si>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</si>
  <si>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</si>
  <si>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</si>
  <si>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</si>
  <si>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</si>
  <si>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</si>
  <si>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</si>
  <si>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</si>
  <si>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</si>
  <si>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</si>
  <si>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</si>
  <si>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</si>
  <si>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</si>
  <si>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</si>
  <si>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</si>
  <si>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</si>
  <si>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</si>
  <si>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</si>
  <si>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</si>
  <si>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</si>
  <si>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</si>
  <si>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</si>
  <si>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</si>
  <si>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</si>
  <si>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</si>
  <si>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</si>
  <si>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</si>
  <si>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</si>
  <si>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</si>
  <si>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</si>
  <si>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</si>
  <si>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</si>
  <si>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</si>
  <si>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</si>
  <si>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</si>
  <si>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</si>
  <si>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</si>
  <si>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</si>
  <si>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</si>
  <si>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</si>
  <si>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</si>
  <si>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</si>
  <si>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</si>
  <si>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</si>
  <si>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</si>
  <si>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</si>
  <si>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</si>
  <si>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</si>
  <si>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</si>
  <si>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</si>
  <si>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</si>
  <si>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</si>
  <si>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</si>
  <si>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</si>
  <si>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</si>
  <si>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</si>
  <si>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</si>
  <si>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</si>
  <si>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</si>
  <si>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</si>
  <si>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</si>
  <si>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</si>
  <si>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</si>
  <si>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</si>
  <si>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</si>
  <si>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</si>
  <si>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</si>
  <si>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</si>
  <si>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</si>
  <si>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</si>
  <si>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</si>
  <si>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</si>
  <si>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</si>
  <si>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</si>
  <si>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</si>
  <si>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</si>
  <si>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</si>
  <si>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</si>
  <si>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</si>
  <si>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</si>
  <si>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</si>
  <si>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</si>
  <si>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</si>
  <si>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</si>
  <si>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</si>
  <si>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</si>
  <si>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</si>
  <si>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</si>
  <si>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</si>
  <si>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</si>
  <si>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</si>
  <si>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</si>
  <si>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</si>
  <si>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</si>
  <si>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</si>
  <si>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</si>
  <si>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</si>
  <si>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</si>
  <si>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</si>
  <si>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</si>
  <si>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</si>
  <si>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</si>
  <si>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</si>
  <si>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</si>
  <si>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</si>
  <si>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</si>
  <si>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</si>
  <si>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</si>
  <si>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</si>
  <si>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</si>
  <si>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</si>
  <si>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</si>
  <si>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</si>
  <si>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</si>
  <si>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</si>
  <si>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</si>
  <si>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</si>
  <si>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</si>
  <si>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</si>
  <si>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</si>
  <si>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</si>
  <si>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</si>
  <si>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</si>
  <si>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</si>
  <si>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</si>
  <si>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</si>
  <si>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</si>
  <si>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</si>
  <si>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</si>
  <si>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</si>
  <si>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</si>
  <si>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</si>
  <si>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</si>
  <si>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</si>
  <si>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</si>
  <si>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</si>
  <si>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</si>
  <si>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</si>
  <si>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</si>
  <si>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</si>
  <si>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</si>
  <si>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</si>
  <si>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</si>
  <si>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</si>
  <si>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</si>
  <si>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</si>
  <si>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</si>
  <si>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</si>
  <si>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</si>
  <si>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</si>
  <si>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</si>
  <si>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</si>
  <si>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</si>
  <si>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</si>
  <si>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</si>
  <si>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</si>
  <si>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</si>
  <si>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</si>
  <si>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</si>
  <si>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</si>
  <si>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</si>
  <si>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</si>
  <si>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</si>
  <si>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</si>
  <si>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</si>
  <si>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</si>
  <si>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</si>
  <si>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</si>
  <si>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</si>
  <si>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</si>
  <si>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</si>
  <si>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</si>
  <si>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</si>
  <si>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</si>
  <si>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</si>
  <si>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</si>
  <si>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</si>
  <si>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</si>
  <si>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</si>
  <si>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</si>
  <si>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</si>
  <si>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</si>
  <si>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</si>
  <si>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</si>
  <si>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</si>
  <si>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</si>
  <si>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</si>
  <si>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</si>
  <si>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</si>
  <si>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</si>
  <si>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</si>
  <si>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</si>
  <si>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</si>
  <si>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</si>
  <si>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</si>
  <si>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</si>
  <si>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</si>
  <si>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</si>
  <si>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</si>
  <si>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</si>
  <si>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</si>
  <si>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</si>
  <si>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</si>
  <si>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</si>
  <si>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</si>
  <si>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</si>
  <si>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</si>
  <si>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</si>
  <si>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</si>
  <si>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</si>
  <si>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</si>
  <si>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</si>
  <si>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</si>
  <si>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</si>
  <si>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</si>
  <si>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</si>
  <si>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</si>
  <si>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</si>
  <si>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</si>
  <si>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</si>
  <si>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</si>
  <si>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</si>
  <si>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</si>
  <si>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</si>
  <si>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</si>
  <si>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</si>
  <si>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</si>
  <si>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</si>
  <si>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</si>
  <si>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</si>
  <si>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</si>
  <si>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</si>
  <si>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</si>
  <si>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</si>
  <si>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</si>
  <si>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</si>
  <si>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</si>
  <si>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</si>
  <si>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</si>
  <si>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</si>
  <si>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</si>
  <si>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</si>
  <si>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</si>
  <si>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</si>
  <si>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</si>
  <si>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</si>
  <si>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</si>
  <si>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</si>
  <si>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</si>
  <si>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</si>
  <si>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</si>
  <si>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</si>
  <si>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</si>
  <si>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</si>
  <si>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</si>
  <si>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</si>
  <si>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</si>
  <si>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</si>
  <si>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</si>
  <si>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</si>
  <si>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</si>
  <si>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</si>
  <si>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</si>
  <si>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</si>
  <si>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</si>
  <si>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</si>
  <si>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</si>
  <si>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</si>
  <si>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</si>
  <si>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</si>
  <si>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</si>
  <si>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</si>
  <si>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</si>
  <si>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</si>
  <si>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</si>
  <si>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</si>
  <si>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</si>
  <si>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</si>
  <si>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</si>
  <si>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</si>
  <si>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</si>
  <si>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</si>
  <si>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</si>
  <si>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</si>
  <si>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</si>
  <si>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</si>
  <si>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</si>
  <si>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</si>
  <si>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</si>
  <si>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</si>
  <si>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</si>
  <si>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</si>
  <si>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</si>
  <si>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</si>
  <si>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</si>
  <si>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</si>
  <si>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</si>
  <si>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</si>
  <si>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</si>
  <si>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</si>
  <si>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</si>
  <si>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</si>
  <si>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</si>
  <si>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</si>
  <si>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</si>
  <si>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</si>
  <si>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</si>
  <si>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</si>
  <si>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</si>
  <si>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</si>
  <si>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</si>
  <si>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</si>
  <si>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</si>
  <si>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</si>
  <si>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</si>
  <si>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</si>
  <si>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</si>
  <si>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</si>
  <si>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</si>
  <si>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</si>
  <si>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</si>
  <si>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</si>
  <si>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</si>
  <si>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</si>
  <si>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</si>
  <si>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</si>
  <si>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</si>
  <si>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</si>
  <si>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</si>
  <si>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</si>
  <si>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</si>
  <si>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</si>
  <si>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</si>
  <si>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</si>
  <si>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</si>
  <si>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</si>
  <si>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</si>
  <si>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</si>
  <si>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</si>
  <si>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</si>
  <si>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</si>
  <si>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</si>
  <si>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</si>
  <si>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</si>
  <si>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</si>
  <si>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</si>
  <si>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</si>
  <si>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</si>
  <si>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</si>
  <si>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</si>
  <si>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</si>
  <si>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</si>
  <si>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</si>
  <si>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</si>
  <si>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</si>
  <si>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</si>
  <si>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</si>
  <si>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</si>
  <si>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</si>
  <si>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</si>
  <si>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</si>
  <si>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</si>
  <si>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</si>
  <si>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</si>
  <si>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</si>
  <si>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</si>
  <si>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</si>
  <si>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</si>
  <si>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</si>
  <si>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</si>
  <si>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</si>
  <si>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</si>
  <si>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</si>
  <si>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</si>
  <si>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</si>
  <si>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</si>
  <si>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</si>
  <si>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</si>
  <si>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</si>
  <si>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</si>
  <si>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</si>
  <si>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</si>
  <si>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</si>
  <si>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</si>
  <si>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</si>
  <si>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</si>
  <si>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</si>
  <si>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</si>
  <si>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</si>
  <si>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</si>
  <si>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</si>
  <si>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</si>
  <si>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</si>
  <si>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</si>
  <si>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</si>
  <si>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</si>
  <si>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</si>
  <si>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</si>
  <si>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</si>
  <si>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</si>
  <si>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</si>
  <si>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</si>
  <si>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</si>
  <si>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</si>
  <si>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</si>
  <si>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</si>
  <si>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</si>
  <si>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</si>
  <si>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</si>
  <si>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</si>
  <si>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</si>
  <si>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</si>
  <si>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</si>
  <si>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</si>
  <si>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</si>
  <si>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</si>
  <si>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</si>
  <si>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</si>
  <si>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</si>
  <si>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</si>
  <si>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</si>
  <si>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</si>
  <si>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</si>
  <si>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</si>
  <si>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</si>
  <si>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</si>
  <si>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</si>
  <si>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</si>
  <si>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</si>
  <si>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</si>
  <si>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</si>
  <si>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</si>
  <si>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</si>
  <si>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</si>
  <si>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</si>
  <si>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</si>
  <si>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</si>
  <si>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</si>
  <si>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</si>
  <si>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</si>
  <si>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</si>
  <si>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</si>
  <si>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</si>
  <si>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</si>
  <si>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</si>
  <si>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</si>
  <si>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</si>
  <si>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</si>
  <si>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</si>
  <si>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</si>
  <si>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</si>
  <si>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</si>
  <si>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</si>
  <si>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</si>
  <si>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</si>
  <si>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</si>
  <si>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</si>
  <si>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</si>
  <si>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</si>
  <si>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</si>
  <si>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</si>
  <si>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</si>
  <si>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</si>
  <si>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</si>
  <si>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</si>
  <si>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</si>
  <si>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</si>
  <si>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</si>
  <si>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</si>
  <si>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</si>
  <si>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</si>
  <si>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</si>
  <si>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</si>
  <si>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</si>
  <si>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</si>
  <si>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</si>
  <si>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</si>
  <si>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</si>
  <si>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</si>
  <si>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</si>
  <si>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</si>
  <si>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</si>
  <si>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</si>
  <si>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</si>
  <si>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</si>
  <si>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</si>
  <si>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</si>
  <si>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</si>
  <si>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</si>
  <si>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</si>
  <si>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</si>
  <si>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</si>
  <si>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</si>
  <si>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</si>
  <si>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</si>
  <si>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</si>
  <si>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</si>
  <si>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</si>
  <si>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</si>
  <si>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</si>
  <si>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</si>
  <si>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</si>
  <si>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</si>
  <si>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</si>
  <si>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</si>
  <si>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</si>
  <si>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</si>
  <si>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</si>
  <si>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</si>
  <si>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</si>
  <si>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</si>
  <si>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</si>
  <si>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</si>
  <si>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</si>
  <si>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</si>
  <si>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</si>
  <si>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</si>
  <si>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</si>
  <si>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</si>
  <si>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</si>
  <si>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</si>
  <si>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</si>
  <si>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</si>
  <si>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</si>
  <si>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</si>
  <si>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</si>
  <si>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</si>
  <si>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</si>
  <si>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</si>
  <si>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</si>
  <si>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</si>
  <si>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</si>
  <si>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</si>
  <si>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</si>
  <si>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</si>
  <si>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</si>
  <si>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</si>
  <si>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</si>
  <si>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</si>
  <si>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</si>
  <si>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</si>
  <si>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</si>
  <si>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</si>
  <si>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</si>
  <si>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</si>
  <si>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</si>
  <si>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</si>
  <si>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</si>
  <si>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</si>
  <si>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</si>
  <si>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</si>
  <si>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</si>
  <si>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</si>
  <si>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</si>
  <si>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</si>
  <si>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</si>
  <si>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</si>
  <si>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</si>
  <si>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</si>
  <si>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</si>
  <si>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</si>
  <si>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</si>
  <si>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</si>
  <si>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</si>
  <si>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</si>
  <si>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</si>
  <si>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</si>
  <si>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</si>
  <si>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</si>
  <si>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</si>
  <si>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</si>
  <si>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</si>
  <si>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</si>
  <si>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</si>
  <si>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</si>
  <si>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</si>
  <si>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</si>
  <si>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</si>
  <si>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</si>
  <si>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</si>
  <si>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</si>
  <si>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</si>
  <si>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</si>
  <si>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</si>
  <si>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</si>
  <si>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</si>
  <si>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</si>
  <si>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</si>
  <si>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</si>
  <si>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</si>
  <si>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</si>
  <si>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</si>
  <si>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</si>
  <si>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</si>
  <si>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</si>
  <si>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</si>
  <si>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</si>
  <si>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</si>
  <si>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</si>
  <si>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</si>
  <si>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</si>
  <si>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</si>
  <si>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</si>
  <si>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</si>
  <si>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</si>
  <si>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</si>
  <si>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</si>
  <si>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</si>
  <si>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</si>
  <si>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</si>
  <si>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</si>
  <si>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</si>
  <si>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</si>
  <si>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</si>
  <si>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</si>
  <si>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</si>
  <si>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</si>
  <si>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</si>
  <si>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</si>
  <si>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</si>
  <si>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</si>
  <si>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</si>
  <si>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</si>
  <si>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</si>
  <si>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</si>
  <si>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</si>
  <si>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</si>
  <si>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</si>
  <si>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</si>
  <si>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</si>
  <si>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</si>
  <si>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</si>
  <si>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</si>
  <si>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</si>
  <si>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</si>
  <si>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</si>
  <si>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</si>
  <si>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</si>
  <si>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</si>
  <si>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</si>
  <si>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</si>
  <si>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</si>
  <si>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</si>
  <si>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</si>
  <si>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</si>
  <si>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</si>
  <si>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</si>
  <si>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</si>
  <si>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</si>
  <si>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</si>
  <si>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</si>
  <si>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</si>
  <si>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</si>
  <si>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</si>
  <si>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</si>
  <si>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</si>
  <si>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</si>
  <si>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</si>
  <si>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</si>
  <si>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</si>
  <si>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</si>
  <si>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</si>
  <si>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</si>
  <si>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</si>
  <si>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</si>
  <si>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</si>
  <si>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</si>
  <si>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</si>
  <si>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</si>
  <si>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</si>
  <si>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</si>
  <si>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</si>
  <si>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</si>
  <si>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</si>
  <si>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</si>
  <si>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</si>
  <si>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</si>
  <si>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</si>
  <si>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</si>
  <si>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</si>
  <si>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</si>
  <si>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</si>
  <si>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</si>
  <si>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</si>
  <si>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</si>
  <si>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</si>
  <si>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</si>
  <si>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</si>
  <si>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</si>
  <si>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</si>
  <si>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</si>
  <si>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</si>
  <si>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</si>
  <si>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</si>
  <si>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</si>
  <si>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</si>
  <si>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</si>
  <si>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</si>
  <si>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</si>
  <si>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</si>
  <si>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</si>
  <si>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</si>
  <si>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</si>
  <si>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</si>
  <si>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</si>
  <si>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</si>
  <si>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</si>
  <si>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</si>
  <si>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</si>
  <si>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</si>
  <si>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</si>
  <si>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</si>
  <si>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</si>
  <si>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</si>
  <si>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</si>
  <si>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</si>
  <si>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</si>
  <si>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</si>
  <si>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</si>
  <si>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</si>
  <si>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</si>
  <si>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</si>
  <si>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</si>
  <si>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</si>
  <si>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</si>
  <si>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</si>
  <si>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</si>
  <si>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</si>
  <si>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</si>
  <si>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</si>
  <si>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</si>
  <si>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</si>
  <si>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</si>
  <si>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</si>
  <si>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</si>
  <si>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</si>
  <si>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</si>
  <si>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</si>
  <si>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</si>
  <si>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</si>
  <si>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</si>
  <si>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</si>
  <si>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</si>
  <si>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</si>
  <si>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</si>
  <si>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</si>
  <si>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</si>
  <si>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</si>
  <si>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</si>
  <si>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</si>
  <si>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</si>
  <si>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</si>
  <si>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</si>
  <si>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</si>
  <si>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</si>
  <si>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</si>
  <si>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</si>
  <si>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</si>
  <si>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</si>
  <si>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</si>
  <si>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</si>
  <si>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</si>
  <si>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</si>
  <si>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</si>
  <si>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</si>
  <si>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</si>
  <si>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</si>
  <si>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</si>
  <si>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</si>
  <si>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</si>
  <si>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</si>
  <si>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</si>
  <si>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</si>
  <si>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</si>
  <si>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</si>
  <si>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</si>
  <si>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</si>
  <si>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</si>
  <si>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</si>
  <si>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</si>
  <si>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</si>
  <si>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</si>
  <si>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</si>
  <si>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</si>
  <si>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</si>
  <si>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</si>
  <si>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</si>
  <si>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</si>
  <si>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</si>
  <si>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</si>
  <si>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</si>
  <si>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</si>
  <si>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</si>
  <si>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</si>
  <si>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</si>
  <si>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</si>
  <si>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</si>
  <si>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</si>
  <si>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</si>
  <si>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</si>
  <si>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</si>
  <si>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</si>
  <si>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</si>
  <si>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</si>
  <si>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</si>
  <si>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</si>
  <si>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</si>
  <si>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</si>
  <si>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</si>
  <si>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</si>
  <si>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</si>
  <si>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</si>
  <si>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</si>
  <si>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</si>
  <si>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</si>
  <si>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</si>
  <si>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</si>
  <si>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</si>
  <si>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</si>
  <si>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</si>
  <si>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</si>
  <si>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</si>
  <si>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</si>
  <si>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</si>
  <si>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</si>
  <si>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</si>
  <si>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</si>
  <si>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</si>
  <si>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</si>
  <si>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</si>
  <si>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</si>
  <si>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</si>
  <si>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</si>
  <si>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</si>
  <si>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</si>
  <si>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</si>
  <si>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</si>
  <si>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</si>
  <si>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</si>
  <si>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</si>
  <si>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</si>
  <si>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</si>
  <si>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</si>
  <si>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</si>
  <si>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</si>
  <si>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</si>
  <si>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</si>
  <si>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</si>
  <si>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</si>
  <si>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</si>
  <si>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</si>
  <si>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</si>
  <si>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</si>
  <si>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</si>
  <si>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</si>
  <si>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</si>
  <si>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</si>
  <si>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</si>
  <si>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</si>
  <si>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</si>
  <si>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</si>
  <si>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</si>
  <si>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</si>
  <si>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</si>
  <si>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</si>
  <si>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</si>
  <si>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</si>
  <si>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</si>
  <si>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</si>
  <si>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</si>
  <si>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</si>
  <si>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</si>
  <si>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</si>
  <si>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</si>
  <si>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</si>
  <si>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</si>
  <si>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</si>
  <si>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</si>
  <si>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</si>
  <si>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</si>
  <si>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</si>
  <si>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</si>
  <si>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</si>
  <si>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</si>
  <si>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</si>
  <si>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</si>
  <si>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</si>
  <si>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</si>
  <si>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</si>
  <si>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</si>
  <si>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</si>
  <si>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</si>
  <si>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</si>
  <si>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</si>
  <si>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</si>
  <si>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</si>
  <si>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</si>
  <si>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</si>
  <si>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</si>
  <si>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</si>
  <si>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</si>
  <si>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</si>
  <si>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</si>
  <si>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</si>
  <si>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</si>
  <si>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</si>
  <si>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</si>
  <si>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</si>
  <si>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</si>
  <si>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</si>
  <si>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</si>
  <si>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</si>
  <si>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</si>
  <si>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</si>
  <si>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</si>
  <si>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</si>
  <si>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</si>
  <si>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</si>
  <si>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</si>
  <si>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</si>
  <si>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</si>
  <si>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</si>
  <si>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</si>
  <si>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</si>
  <si>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</si>
  <si>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</si>
  <si>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</si>
  <si>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</si>
  <si>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</si>
  <si>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</si>
  <si>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</si>
  <si>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</si>
  <si>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</si>
  <si>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</si>
  <si>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</si>
  <si>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</si>
  <si>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</si>
  <si>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</si>
  <si>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</si>
  <si>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</si>
  <si>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</si>
  <si>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</si>
  <si>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</si>
  <si>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</si>
  <si>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</si>
  <si>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</si>
  <si>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</si>
  <si>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</si>
  <si>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</si>
  <si>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</si>
  <si>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</si>
  <si>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</si>
  <si>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</si>
  <si>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</si>
  <si>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</si>
  <si>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</si>
  <si>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</si>
  <si>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</si>
  <si>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</si>
  <si>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</si>
  <si>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</si>
  <si>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</si>
  <si>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</si>
  <si>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</si>
  <si>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</si>
  <si>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</si>
  <si>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</si>
  <si>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</si>
  <si>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</si>
  <si>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</si>
  <si>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</si>
  <si>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</si>
  <si>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</si>
  <si>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</si>
  <si>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</si>
  <si>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</si>
  <si>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</si>
  <si>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</si>
  <si>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</si>
  <si>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</si>
  <si>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</si>
  <si>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</si>
  <si>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</si>
  <si>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</si>
  <si>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</si>
  <si>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</si>
  <si>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</si>
  <si>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</si>
  <si>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</si>
  <si>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</si>
  <si>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</si>
  <si>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</si>
  <si>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</si>
  <si>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</si>
  <si>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</si>
  <si>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</si>
  <si>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</si>
  <si>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</si>
  <si>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</si>
  <si>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</si>
  <si>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</si>
  <si>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</si>
  <si>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</si>
  <si>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</si>
  <si>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</si>
  <si>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</si>
  <si>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</si>
  <si>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</si>
  <si>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</si>
  <si>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</si>
  <si>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</si>
  <si>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</si>
  <si>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</si>
  <si>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</si>
  <si>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</si>
  <si>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</si>
  <si>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</si>
  <si>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</si>
  <si>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</si>
  <si>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</si>
  <si>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</si>
  <si>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</si>
  <si>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</si>
  <si>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</si>
  <si>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</si>
  <si>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</si>
  <si>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</si>
  <si>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</si>
  <si>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</si>
  <si>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</si>
  <si>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</si>
  <si>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</si>
  <si>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</si>
  <si>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</si>
  <si>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</si>
  <si>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</si>
  <si>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</si>
  <si>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</si>
  <si>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</si>
  <si>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</si>
  <si>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</si>
  <si>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</si>
  <si>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</si>
  <si>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</si>
  <si>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</si>
  <si>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</si>
  <si>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</si>
  <si>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</si>
  <si>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</si>
  <si>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</si>
  <si>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</si>
  <si>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</si>
  <si>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</si>
  <si>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</si>
  <si>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</si>
  <si>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</si>
  <si>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</si>
  <si>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</si>
  <si>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</si>
  <si>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</si>
  <si>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</si>
  <si>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</si>
  <si>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</si>
  <si>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</si>
  <si>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</si>
  <si>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</si>
  <si>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</si>
  <si>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</si>
  <si>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</si>
  <si>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</si>
  <si>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</si>
  <si>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</si>
  <si>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</si>
  <si>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</si>
  <si>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</si>
  <si>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</si>
  <si>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</si>
  <si>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</si>
  <si>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</si>
  <si>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</si>
  <si>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</si>
  <si>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</si>
  <si>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</si>
  <si>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</si>
  <si>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</si>
  <si>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</si>
  <si>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</si>
  <si>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</si>
  <si>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</si>
  <si>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</si>
  <si>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</si>
  <si>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</si>
  <si>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</si>
  <si>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</si>
  <si>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</si>
  <si>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</si>
  <si>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</si>
  <si>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</si>
  <si>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</si>
  <si>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</si>
  <si>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</si>
  <si>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</si>
  <si>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</si>
  <si>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</si>
  <si>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</si>
  <si>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</si>
  <si>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</si>
  <si>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</si>
  <si>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</si>
  <si>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</si>
  <si>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</si>
  <si>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</si>
  <si>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</si>
  <si>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</si>
  <si>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</si>
  <si>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</si>
  <si>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</si>
  <si>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</si>
  <si>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</si>
  <si>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</si>
  <si>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</si>
  <si>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</si>
  <si>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</si>
  <si>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</si>
  <si>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</si>
  <si>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</si>
  <si>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</si>
  <si>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</si>
  <si>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</si>
  <si>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</si>
  <si>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</si>
  <si>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</si>
  <si>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</si>
  <si>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</si>
  <si>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</si>
  <si>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</si>
  <si>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</si>
  <si>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</si>
  <si>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</si>
  <si>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</si>
  <si>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</si>
  <si>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</si>
  <si>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</si>
  <si>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</si>
  <si>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</si>
  <si>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</si>
  <si>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</si>
  <si>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</si>
  <si>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</si>
  <si>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</si>
  <si>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</si>
  <si>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</si>
  <si>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</si>
  <si>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</si>
  <si>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</si>
  <si>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</si>
  <si>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</si>
  <si>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</si>
  <si>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</si>
  <si>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</si>
  <si>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</si>
  <si>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</si>
  <si>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</si>
  <si>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</si>
  <si>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</si>
  <si>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</si>
  <si>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</si>
  <si>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</si>
  <si>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</si>
  <si>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</si>
  <si>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</si>
  <si>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</si>
  <si>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</si>
  <si>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</si>
  <si>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</si>
  <si>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</si>
  <si>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</si>
  <si>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</si>
  <si>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</si>
  <si>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</si>
  <si>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</si>
  <si>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</si>
  <si>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</si>
  <si>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</si>
  <si>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</si>
  <si>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</si>
  <si>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</si>
  <si>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</si>
  <si>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</si>
  <si>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</si>
  <si>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</si>
  <si>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</si>
  <si>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</si>
  <si>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</si>
  <si>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</si>
  <si>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</si>
  <si>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</si>
  <si>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</si>
  <si>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</si>
  <si>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</si>
  <si>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</si>
  <si>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</si>
  <si>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</si>
  <si>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</si>
  <si>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</si>
  <si>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</si>
  <si>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</si>
  <si>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</si>
  <si>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</si>
  <si>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</si>
  <si>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</si>
  <si>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</si>
  <si>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</si>
  <si>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</si>
  <si>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</si>
  <si>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</si>
  <si>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</si>
  <si>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</si>
  <si>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</si>
  <si>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</si>
  <si>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</si>
  <si>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</si>
  <si>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</si>
  <si>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</si>
  <si>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</si>
  <si>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</si>
  <si>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</si>
  <si>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</si>
  <si>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</si>
  <si>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</si>
  <si>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</si>
  <si>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</si>
  <si>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</si>
  <si>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</si>
  <si>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</si>
  <si>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</si>
  <si>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</si>
  <si>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</si>
  <si>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</si>
  <si>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</si>
  <si>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</si>
  <si>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</si>
  <si>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</si>
  <si>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</si>
  <si>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</si>
  <si>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</si>
  <si>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</si>
  <si>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</si>
  <si>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</si>
  <si>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</si>
  <si>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</si>
  <si>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</si>
  <si>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</si>
  <si>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</si>
  <si>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</si>
  <si>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</si>
  <si>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</si>
  <si>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</si>
  <si>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</si>
  <si>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</si>
  <si>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</si>
  <si>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</si>
  <si>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</si>
  <si>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</si>
  <si>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</si>
  <si>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</si>
  <si>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</si>
  <si>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</si>
  <si>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</si>
  <si>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</si>
  <si>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</si>
  <si>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</si>
  <si>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</si>
  <si>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</si>
  <si>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</si>
  <si>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</si>
  <si>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</si>
  <si>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</si>
  <si>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</si>
  <si>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</si>
  <si>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</si>
  <si>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</si>
  <si>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</si>
  <si>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</si>
  <si>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</si>
  <si>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</si>
  <si>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</si>
  <si>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</si>
  <si>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</si>
  <si>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</si>
  <si>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</si>
  <si>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</si>
  <si>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</si>
  <si>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</si>
  <si>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</si>
  <si>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</si>
  <si>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</si>
  <si>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</si>
  <si>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</si>
  <si>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</si>
  <si>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</si>
  <si>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</si>
  <si>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</si>
  <si>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</si>
  <si>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</si>
  <si>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</si>
  <si>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</si>
  <si>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</si>
  <si>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</si>
  <si>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</si>
  <si>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</si>
  <si>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</si>
  <si>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</si>
  <si>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</si>
  <si>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</si>
  <si>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</si>
  <si>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</si>
  <si>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</si>
  <si>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</si>
  <si>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</si>
  <si>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</si>
  <si>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</si>
  <si>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</si>
  <si>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</si>
  <si>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</si>
  <si>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</si>
  <si>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</si>
  <si>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</si>
  <si>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</si>
  <si>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</si>
  <si>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</si>
  <si>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</si>
  <si>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</si>
  <si>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</si>
  <si>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</si>
  <si>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</si>
  <si>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</si>
  <si>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</si>
  <si>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</si>
  <si>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</si>
  <si>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</si>
  <si>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</si>
  <si>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</si>
  <si>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</si>
  <si>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</si>
  <si>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</si>
  <si>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</si>
  <si>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</si>
  <si>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</si>
  <si>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</si>
  <si>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</si>
  <si>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</si>
  <si>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</si>
  <si>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</si>
  <si>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</si>
  <si>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</si>
  <si>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</si>
  <si>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</si>
  <si>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</si>
  <si>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</si>
  <si>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</si>
  <si>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</si>
  <si>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</si>
  <si>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</si>
  <si>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</si>
  <si>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</si>
  <si>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</si>
  <si>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</si>
  <si>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</si>
  <si>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</si>
  <si>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</si>
  <si>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</si>
  <si>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</si>
  <si>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</si>
  <si>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</si>
  <si>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</si>
  <si>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</si>
  <si>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</si>
  <si>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</si>
  <si>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</si>
  <si>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</si>
  <si>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</si>
  <si>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</si>
  <si>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</si>
  <si>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</si>
  <si>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</si>
  <si>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</si>
  <si>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</si>
  <si>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</si>
  <si>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</si>
  <si>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</si>
  <si>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</si>
  <si>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</si>
  <si>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</si>
  <si>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</si>
  <si>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</si>
  <si>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</si>
  <si>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</si>
  <si>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</si>
  <si>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</si>
  <si>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</si>
  <si>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</si>
  <si>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</si>
  <si>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</si>
  <si>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</si>
  <si>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</si>
  <si>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</si>
  <si>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</si>
  <si>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</si>
  <si>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</si>
  <si>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</si>
  <si>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</si>
  <si>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</si>
  <si>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</si>
  <si>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</si>
  <si>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</si>
  <si>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</si>
  <si>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</si>
  <si>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</si>
  <si>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</si>
  <si>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</si>
  <si>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</si>
  <si>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</si>
  <si>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</si>
  <si>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</si>
  <si>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</si>
  <si>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</si>
  <si>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</si>
  <si>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</si>
  <si>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</si>
  <si>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</si>
  <si>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</si>
  <si>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</si>
  <si>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</si>
  <si>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</si>
  <si>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</si>
  <si>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</si>
  <si>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</si>
  <si>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</si>
  <si>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</si>
  <si>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</si>
  <si>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</si>
  <si>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</si>
  <si>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</si>
  <si>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</si>
  <si>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</si>
  <si>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</si>
  <si>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</si>
  <si>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</si>
  <si>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</si>
  <si>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</si>
  <si>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</si>
  <si>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</si>
  <si>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</si>
  <si>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</si>
  <si>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</si>
  <si>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</si>
  <si>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</si>
  <si>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</si>
  <si>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</si>
  <si>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</si>
  <si>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</si>
  <si>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</si>
  <si>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</si>
  <si>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</si>
  <si>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</si>
  <si>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</si>
  <si>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</si>
  <si>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</si>
  <si>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</si>
  <si>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</si>
  <si>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</si>
  <si>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</si>
  <si>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</si>
  <si>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</si>
  <si>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</si>
  <si>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</si>
  <si>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</si>
  <si>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</si>
  <si>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</si>
  <si>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</si>
  <si>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</si>
  <si>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</si>
  <si>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</si>
  <si>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</si>
  <si>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</si>
  <si>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</si>
  <si>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</si>
  <si>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</si>
  <si>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</si>
  <si>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</si>
  <si>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</si>
  <si>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</si>
  <si>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</si>
  <si>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</si>
  <si>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</si>
  <si>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</si>
  <si>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</si>
  <si>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</si>
  <si>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</si>
  <si>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</si>
  <si>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</si>
  <si>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</si>
  <si>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</si>
  <si>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</si>
  <si>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</si>
  <si>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</si>
  <si>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</si>
  <si>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</si>
  <si>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</si>
  <si>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</si>
  <si>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</si>
  <si>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</si>
  <si>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</si>
  <si>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</si>
  <si>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</si>
  <si>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</si>
  <si>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</si>
  <si>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</si>
  <si>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</si>
  <si>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</si>
  <si>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</si>
  <si>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</si>
  <si>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</si>
  <si>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</si>
  <si>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</si>
  <si>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</si>
  <si>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</si>
  <si>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</si>
  <si>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</si>
  <si>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</si>
  <si>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</si>
  <si>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</si>
  <si>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</si>
  <si>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</si>
  <si>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</si>
  <si>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</si>
  <si>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</si>
  <si>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</si>
  <si>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</si>
  <si>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</si>
  <si>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</si>
  <si>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</si>
  <si>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</si>
  <si>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</si>
  <si>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</si>
  <si>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</si>
  <si>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</si>
  <si>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</si>
  <si>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</si>
  <si>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</si>
  <si>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</si>
  <si>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</si>
  <si>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</si>
  <si>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</si>
  <si>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</si>
  <si>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</si>
  <si>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</si>
  <si>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</si>
  <si>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</si>
  <si>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</si>
  <si>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</si>
  <si>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</si>
  <si>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</si>
  <si>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</si>
  <si>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</si>
  <si>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</si>
  <si>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</si>
  <si>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</si>
  <si>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</si>
  <si>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</si>
  <si>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</si>
  <si>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</si>
  <si>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</si>
  <si>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</si>
  <si>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</si>
  <si>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</si>
  <si>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</si>
  <si>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</si>
  <si>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</si>
  <si>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</si>
  <si>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</si>
  <si>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</si>
  <si>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</si>
  <si>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</si>
  <si>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</si>
  <si>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</si>
  <si>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</si>
  <si>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</si>
  <si>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</si>
  <si>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</si>
  <si>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</si>
  <si>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</si>
  <si>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</si>
  <si>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</si>
  <si>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</si>
  <si>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</si>
  <si>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</si>
  <si>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</si>
  <si>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</si>
  <si>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</si>
  <si>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</si>
  <si>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</si>
  <si>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</si>
  <si>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</si>
  <si>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</si>
  <si>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</si>
  <si>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</si>
  <si>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</si>
  <si>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</si>
  <si>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</si>
  <si>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</si>
  <si>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</si>
  <si>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</si>
  <si>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</si>
  <si>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</si>
  <si>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</si>
  <si>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</si>
  <si>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</si>
  <si>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</si>
  <si>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</si>
  <si>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</si>
  <si>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</si>
  <si>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</si>
  <si>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</si>
  <si>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</si>
  <si>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</si>
  <si>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</si>
  <si>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</si>
  <si>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</si>
  <si>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</si>
  <si>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</si>
  <si>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</si>
  <si>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</si>
  <si>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</si>
  <si>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</si>
  <si>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</si>
  <si>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</si>
  <si>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</si>
  <si>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</si>
  <si>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</si>
  <si>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</si>
  <si>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</si>
  <si>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</si>
  <si>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</si>
  <si>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</si>
  <si>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</si>
  <si>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</si>
  <si>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</si>
  <si>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</si>
  <si>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</si>
  <si>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</si>
  <si>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</si>
  <si>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</si>
  <si>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</si>
  <si>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</si>
  <si>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</si>
  <si>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</si>
  <si>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</si>
  <si>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</si>
  <si>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</si>
  <si>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</si>
  <si>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</si>
  <si>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</si>
  <si>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</si>
  <si>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</si>
  <si>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</si>
  <si>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</si>
  <si>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</si>
  <si>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</si>
  <si>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</si>
  <si>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</si>
  <si>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</si>
  <si>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</si>
  <si>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</si>
  <si>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</si>
  <si>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</si>
  <si>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</si>
  <si>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</si>
  <si>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</si>
  <si>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</si>
  <si>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</si>
  <si>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</si>
  <si>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</si>
  <si>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</si>
  <si>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</si>
  <si>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</si>
  <si>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</si>
  <si>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</si>
  <si>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</si>
  <si>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</si>
  <si>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</si>
  <si>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</si>
  <si>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</si>
  <si>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</si>
  <si>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</si>
  <si>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</si>
  <si>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</si>
  <si>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</si>
  <si>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</si>
  <si>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</si>
  <si>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</si>
  <si>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</si>
  <si>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</si>
  <si>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</si>
  <si>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</si>
  <si>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</si>
  <si>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</si>
  <si>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</si>
  <si>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</si>
  <si>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</si>
  <si>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</si>
  <si>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</si>
  <si>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</si>
  <si>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</si>
  <si>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</si>
  <si>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</si>
  <si>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</si>
  <si>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</si>
  <si>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</si>
  <si>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</si>
  <si>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</si>
  <si>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</si>
  <si>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</si>
  <si>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</si>
  <si>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</si>
  <si>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</si>
  <si>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</si>
  <si>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</si>
  <si>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</si>
  <si>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</si>
  <si>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</si>
  <si>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</si>
  <si>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</si>
  <si>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</si>
  <si>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</si>
  <si>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</si>
  <si>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</si>
  <si>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</si>
  <si>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</si>
  <si>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</si>
  <si>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</si>
  <si>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</si>
  <si>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</si>
  <si>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</si>
  <si>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</si>
  <si>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</si>
  <si>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</si>
  <si>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</si>
  <si>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</si>
  <si>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</si>
  <si>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</si>
  <si>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</si>
  <si>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</si>
  <si>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</si>
  <si>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</si>
  <si>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</si>
  <si>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</si>
  <si>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</si>
  <si>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</si>
  <si>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</si>
  <si>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</si>
  <si>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</si>
  <si>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</si>
  <si>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</si>
  <si>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</si>
  <si>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</si>
  <si>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</si>
  <si>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</si>
  <si>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</si>
  <si>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</si>
  <si>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</si>
  <si>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</si>
  <si>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</si>
  <si>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</si>
  <si>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</si>
  <si>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</si>
  <si>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</si>
  <si>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</si>
  <si>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</si>
  <si>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</si>
  <si>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</si>
  <si>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</si>
  <si>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</si>
  <si>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</si>
  <si>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</si>
  <si>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</si>
  <si>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</si>
  <si>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</si>
  <si>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</si>
  <si>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</si>
  <si>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</si>
  <si>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</si>
  <si>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</si>
  <si>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</si>
  <si>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</si>
  <si>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</si>
  <si>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</si>
  <si>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</si>
  <si>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</si>
  <si>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</si>
  <si>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</si>
  <si>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</si>
  <si>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</si>
  <si>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</si>
  <si>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</si>
  <si>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</si>
  <si>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</si>
  <si>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</si>
  <si>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</si>
  <si>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</si>
  <si>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</si>
  <si>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</si>
  <si>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</si>
  <si>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</si>
  <si>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</si>
  <si>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</si>
  <si>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</si>
  <si>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</si>
  <si>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</si>
  <si>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</si>
  <si>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</si>
  <si>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</si>
  <si>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</si>
  <si>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</si>
  <si>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</si>
  <si>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</si>
  <si>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</si>
  <si>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</si>
  <si>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</si>
  <si>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</si>
  <si>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</si>
  <si>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</si>
  <si>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</si>
  <si>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</si>
  <si>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</si>
  <si>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</si>
  <si>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</si>
  <si>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</si>
  <si>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</si>
  <si>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</si>
  <si>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</si>
  <si>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</si>
  <si>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</si>
  <si>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</si>
  <si>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</si>
  <si>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</si>
  <si>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</si>
  <si>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</si>
  <si>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</si>
  <si>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</si>
  <si>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</si>
  <si>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</si>
  <si>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</si>
  <si>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</si>
  <si>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</si>
  <si>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</si>
  <si>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</si>
  <si>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</si>
  <si>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</si>
  <si>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</si>
  <si>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</si>
  <si>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</si>
  <si>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</si>
  <si>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</si>
  <si>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</si>
  <si>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</si>
  <si>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</si>
  <si>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</si>
  <si>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</si>
  <si>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</si>
  <si>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</si>
  <si>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</si>
  <si>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</si>
  <si>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</si>
  <si>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</si>
  <si>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</si>
  <si>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</si>
  <si>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</si>
  <si>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</si>
  <si>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</si>
  <si>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</si>
  <si>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</si>
  <si>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</si>
  <si>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</si>
  <si>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</si>
  <si>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</si>
  <si>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</si>
  <si>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</si>
  <si>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</si>
  <si>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</si>
  <si>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</si>
  <si>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</si>
  <si>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</si>
  <si>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</si>
  <si>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</si>
  <si>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</si>
  <si>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</si>
  <si>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</si>
  <si>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</si>
  <si>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</si>
  <si>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</si>
  <si>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</si>
  <si>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</si>
  <si>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</si>
  <si>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</si>
  <si>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</si>
  <si>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</si>
  <si>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</si>
  <si>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</si>
  <si>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</si>
  <si>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</si>
  <si>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</si>
  <si>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</si>
  <si>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</si>
  <si>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</si>
  <si>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</si>
  <si>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</si>
  <si>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</si>
  <si>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</si>
  <si>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</si>
  <si>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</si>
  <si>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</si>
  <si>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</si>
  <si>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</si>
  <si>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</si>
  <si>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</si>
  <si>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</si>
  <si>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</si>
  <si>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</si>
  <si>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</si>
  <si>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</si>
  <si>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</si>
  <si>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</si>
  <si>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</si>
  <si>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</si>
  <si>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</si>
  <si>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</si>
  <si>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</si>
  <si>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</si>
  <si>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</si>
  <si>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</si>
  <si>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</si>
  <si>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</si>
  <si>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</si>
  <si>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</si>
  <si>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</si>
  <si>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</si>
  <si>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</si>
  <si>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</si>
  <si>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</si>
  <si>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</si>
  <si>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</si>
  <si>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</si>
  <si>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</si>
  <si>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</si>
  <si>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</si>
  <si>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</si>
  <si>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</si>
  <si>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</si>
  <si>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</si>
  <si>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</si>
  <si>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</si>
  <si>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</si>
  <si>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</si>
  <si>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</si>
  <si>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</si>
  <si>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</si>
  <si>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</si>
  <si>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</si>
  <si>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</si>
  <si>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</si>
  <si>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</si>
  <si>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</si>
  <si>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</si>
  <si>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</si>
  <si>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</si>
  <si>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</si>
  <si>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</si>
  <si>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</si>
  <si>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</si>
  <si>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</si>
  <si>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</si>
  <si>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</si>
  <si>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</si>
  <si>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</si>
  <si>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</si>
  <si>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</si>
  <si>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</si>
  <si>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</si>
  <si>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</si>
  <si>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</si>
  <si>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</si>
  <si>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</si>
  <si>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</si>
  <si>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</si>
  <si>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</si>
  <si>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</si>
  <si>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</si>
  <si>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</si>
  <si>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</si>
  <si>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</si>
  <si>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</si>
  <si>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</si>
  <si>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</si>
  <si>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</si>
  <si>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</si>
  <si>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</si>
  <si>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</si>
  <si>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</si>
  <si>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</si>
  <si>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</si>
  <si>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</si>
  <si>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</si>
  <si>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</si>
  <si>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</si>
  <si>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</si>
  <si>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</si>
  <si>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</si>
  <si>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</si>
  <si>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</si>
  <si>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</si>
  <si>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</si>
  <si>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</si>
  <si>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</si>
  <si>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</si>
  <si>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</si>
  <si>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</si>
  <si>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</si>
  <si>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</si>
  <si>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</si>
  <si>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</si>
  <si>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</si>
  <si>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</si>
  <si>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</si>
  <si>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</si>
  <si>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</si>
  <si>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</si>
  <si>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</si>
  <si>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</si>
  <si>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</si>
  <si>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</si>
  <si>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</si>
  <si>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</si>
  <si>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</si>
  <si>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</si>
  <si>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</si>
  <si>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</si>
  <si>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</si>
  <si>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</si>
  <si>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</si>
  <si>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</si>
  <si>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</si>
  <si>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</si>
  <si>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</si>
  <si>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</si>
  <si>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</si>
  <si>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</si>
  <si>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</si>
  <si>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</si>
  <si>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</si>
  <si>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</si>
  <si>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</si>
  <si>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</si>
  <si>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</si>
  <si>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</si>
  <si>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</si>
  <si>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</si>
  <si>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</si>
  <si>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</si>
  <si>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</si>
  <si>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</si>
  <si>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</si>
  <si>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</si>
  <si>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</si>
  <si>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</si>
  <si>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</si>
  <si>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</si>
  <si>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</si>
  <si>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</si>
  <si>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</si>
  <si>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</si>
  <si>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</si>
  <si>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</si>
  <si>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</si>
  <si>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</si>
  <si>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</si>
  <si>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</si>
  <si>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</si>
  <si>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</si>
  <si>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</si>
  <si>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</si>
  <si>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</si>
  <si>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</si>
  <si>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</si>
  <si>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</si>
  <si>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</si>
  <si>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</si>
  <si>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</si>
  <si>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</si>
  <si>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</si>
  <si>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</si>
  <si>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</si>
  <si>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</si>
  <si>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</si>
  <si>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</si>
  <si>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</si>
  <si>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</si>
  <si>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</si>
  <si>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</si>
  <si>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</si>
  <si>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</si>
  <si>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</si>
  <si>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</si>
  <si>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</si>
  <si>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</si>
  <si>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</si>
  <si>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</si>
  <si>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</si>
  <si>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</si>
  <si>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</si>
  <si>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</si>
  <si>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</si>
  <si>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</si>
  <si>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</si>
  <si>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</si>
  <si>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</si>
  <si>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</si>
  <si>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</si>
  <si>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</si>
  <si>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</si>
  <si>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</si>
  <si>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</si>
  <si>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</si>
  <si>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</si>
  <si>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</si>
  <si>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</si>
  <si>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</si>
  <si>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</si>
  <si>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</si>
  <si>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</si>
  <si>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</si>
  <si>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</si>
  <si>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</si>
  <si>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</si>
  <si>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</si>
  <si>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</si>
  <si>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</si>
  <si>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</si>
  <si>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</si>
  <si>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</si>
  <si>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</si>
  <si>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</si>
  <si>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</si>
  <si>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</si>
  <si>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</si>
  <si>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</si>
  <si>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</si>
  <si>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</si>
  <si>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</si>
  <si>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</si>
  <si>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</si>
  <si>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</si>
  <si>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</si>
  <si>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</si>
  <si>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</si>
  <si>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</si>
  <si>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</si>
  <si>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</si>
  <si>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</si>
  <si>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</si>
  <si>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</si>
  <si>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</si>
  <si>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</si>
  <si>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</si>
  <si>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</si>
  <si>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</si>
  <si>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</si>
  <si>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</si>
  <si>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</si>
  <si>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</si>
  <si>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</si>
  <si>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</si>
  <si>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</si>
  <si>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</si>
  <si>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</si>
  <si>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</si>
  <si>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</si>
  <si>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</si>
  <si>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</si>
  <si>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</si>
  <si>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</si>
  <si>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</si>
  <si>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</si>
  <si>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</si>
  <si>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</si>
  <si>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</si>
  <si>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</si>
  <si>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</si>
  <si>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</si>
  <si>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</si>
  <si>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</si>
  <si>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</si>
  <si>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</si>
  <si>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</si>
  <si>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</si>
  <si>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</si>
  <si>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</si>
  <si>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</si>
  <si>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</si>
  <si>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</si>
  <si>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</si>
  <si>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</si>
  <si>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</si>
  <si>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</si>
  <si>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</si>
  <si>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</si>
  <si>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</si>
  <si>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</si>
  <si>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</si>
  <si>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</si>
  <si>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</si>
  <si>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</si>
  <si>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</si>
  <si>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</si>
  <si>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</si>
  <si>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</si>
  <si>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</si>
  <si>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</si>
  <si>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</si>
  <si>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</si>
  <si>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</si>
  <si>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</si>
  <si>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</si>
  <si>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</si>
  <si>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</si>
  <si>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</si>
  <si>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</si>
  <si>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</si>
  <si>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</si>
  <si>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</si>
  <si>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</si>
  <si>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</si>
  <si>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</si>
  <si>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</si>
  <si>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</si>
  <si>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</si>
  <si>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</si>
  <si>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</si>
  <si>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</si>
  <si>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</si>
  <si>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</si>
  <si>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</si>
  <si>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</si>
  <si>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</si>
  <si>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</si>
  <si>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</si>
  <si>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</si>
  <si>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</si>
  <si>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</si>
  <si>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</si>
  <si>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</si>
  <si>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</si>
  <si>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</si>
  <si>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</si>
  <si>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</si>
  <si>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</si>
  <si>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</si>
  <si>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</si>
  <si>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</si>
  <si>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</si>
  <si>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</si>
  <si>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</si>
  <si>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</si>
  <si>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</si>
  <si>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</si>
  <si>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</si>
  <si>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</si>
  <si>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</si>
  <si>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</si>
  <si>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</si>
  <si>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</si>
  <si>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</si>
  <si>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</si>
  <si>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</si>
  <si>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</si>
  <si>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</si>
  <si>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</si>
  <si>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</si>
  <si>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</si>
  <si>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</si>
  <si>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</si>
  <si>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</si>
  <si>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</si>
  <si>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</si>
  <si>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</si>
  <si>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</si>
  <si>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</si>
  <si>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</si>
  <si>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</si>
  <si>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</si>
  <si>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</si>
  <si>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</si>
  <si>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</si>
  <si>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</si>
  <si>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</si>
  <si>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</si>
  <si>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</si>
  <si>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</si>
  <si>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</si>
  <si>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</si>
  <si>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</si>
  <si>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</si>
  <si>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</si>
  <si>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</si>
  <si>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</si>
  <si>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</si>
  <si>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</si>
  <si>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</si>
  <si>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</si>
  <si>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</si>
  <si>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</si>
  <si>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</si>
  <si>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</si>
  <si>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</si>
  <si>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</si>
  <si>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</si>
  <si>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</si>
  <si>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</si>
  <si>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</si>
  <si>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</si>
  <si>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</si>
  <si>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</si>
  <si>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</si>
  <si>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</si>
  <si>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</si>
  <si>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</si>
  <si>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</si>
  <si>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</si>
  <si>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</si>
  <si>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</si>
  <si>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</si>
  <si>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</si>
  <si>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</si>
  <si>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</si>
  <si>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</si>
  <si>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</si>
  <si>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</si>
  <si>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</si>
  <si>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</si>
  <si>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</si>
  <si>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</si>
  <si>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</si>
  <si>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</si>
  <si>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</si>
  <si>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</si>
  <si>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</si>
  <si>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</si>
  <si>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</si>
  <si>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</si>
  <si>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</si>
  <si>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</si>
  <si>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</si>
  <si>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</si>
  <si>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</si>
  <si>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</si>
  <si>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</si>
  <si>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</si>
  <si>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</si>
  <si>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</si>
  <si>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</si>
  <si>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</si>
  <si>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</si>
  <si>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</si>
  <si>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</si>
  <si>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</si>
  <si>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</si>
  <si>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</si>
  <si>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</si>
  <si>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</si>
  <si>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</si>
  <si>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</si>
  <si>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</si>
  <si>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</si>
  <si>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</si>
  <si>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</si>
  <si>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</si>
  <si>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</si>
  <si>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</si>
  <si>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</si>
  <si>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</si>
  <si>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</si>
  <si>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</si>
  <si>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</si>
  <si>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</si>
  <si>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</si>
  <si>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</si>
  <si>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</si>
  <si>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</si>
  <si>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</si>
  <si>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</si>
  <si>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</si>
  <si>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</si>
  <si>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</si>
  <si>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</si>
  <si>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</si>
  <si>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</si>
  <si>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</si>
  <si>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</si>
  <si>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</si>
  <si>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</si>
  <si>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</si>
  <si>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</si>
  <si>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</si>
  <si>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</si>
  <si>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</si>
  <si>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</si>
  <si>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</si>
  <si>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</si>
  <si>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</si>
  <si>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</si>
  <si>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</si>
  <si>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</si>
  <si>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</si>
  <si>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</si>
  <si>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</si>
  <si>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</si>
  <si>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</si>
  <si>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</si>
  <si>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</si>
  <si>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</si>
  <si>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</si>
  <si>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</si>
  <si>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</si>
  <si>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</si>
  <si>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</si>
  <si>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</si>
  <si>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</si>
  <si>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</si>
  <si>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</si>
  <si>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</si>
  <si>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</si>
  <si>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</si>
  <si>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</si>
  <si>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</si>
  <si>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</si>
  <si>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</si>
  <si>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</si>
  <si>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</si>
  <si>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</si>
  <si>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</si>
  <si>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</si>
  <si>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</si>
  <si>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</si>
  <si>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</si>
  <si>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</si>
  <si>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</si>
  <si>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</si>
  <si>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</si>
  <si>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</si>
  <si>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</si>
  <si>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</si>
  <si>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</si>
  <si>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</si>
  <si>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</si>
  <si>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</si>
  <si>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</si>
  <si>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</si>
  <si>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</si>
  <si>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</si>
  <si>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</si>
  <si>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</si>
  <si>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</si>
  <si>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</si>
  <si>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</si>
  <si>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</si>
  <si>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</si>
  <si>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</si>
  <si>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</si>
  <si>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</si>
  <si>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</si>
  <si>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</si>
  <si>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</si>
  <si>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</si>
  <si>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</si>
  <si>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</si>
  <si>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</si>
  <si>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</si>
  <si>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</si>
  <si>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</si>
  <si>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</si>
  <si>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</si>
  <si>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</si>
  <si>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</si>
  <si>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</si>
  <si>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</si>
  <si>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</si>
  <si>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</si>
  <si>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</si>
  <si>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</si>
  <si>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</si>
  <si>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</si>
  <si>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</si>
  <si>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</si>
  <si>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</si>
  <si>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</si>
  <si>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</si>
  <si>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</si>
  <si>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</si>
  <si>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</si>
  <si>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</si>
  <si>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</si>
  <si>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</si>
  <si>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</si>
  <si>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</si>
  <si>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</si>
  <si>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</si>
  <si>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</si>
  <si>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</si>
  <si>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</si>
  <si>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</si>
  <si>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</si>
  <si>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</si>
  <si>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</si>
  <si>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</si>
  <si>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</si>
  <si>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</si>
  <si>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</si>
  <si>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</si>
  <si>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</si>
  <si>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</si>
  <si>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</si>
  <si>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</si>
  <si>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</si>
  <si>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</si>
  <si>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</si>
  <si>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</si>
  <si>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</si>
  <si>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</si>
  <si>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</si>
  <si>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</si>
  <si>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</si>
  <si>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</si>
  <si>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</si>
  <si>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</si>
  <si>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</si>
  <si>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</si>
  <si>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</si>
  <si>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</si>
  <si>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</si>
  <si>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</si>
  <si>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</si>
  <si>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</si>
  <si>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</si>
  <si>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</si>
  <si>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</si>
  <si>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</si>
  <si>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</si>
  <si>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</si>
  <si>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</si>
  <si>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</si>
  <si>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</si>
  <si>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</si>
  <si>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</si>
  <si>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</si>
  <si>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</si>
  <si>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</si>
  <si>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</si>
  <si>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</si>
  <si>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</si>
  <si>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</si>
  <si>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</si>
  <si>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</si>
  <si>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</si>
  <si>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</si>
  <si>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</si>
  <si>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</si>
  <si>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</si>
  <si>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</si>
  <si>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</si>
  <si>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</si>
  <si>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</si>
  <si>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</si>
  <si>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</si>
  <si>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</si>
  <si>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</si>
  <si>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</si>
  <si>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</si>
  <si>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</si>
  <si>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</si>
  <si>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</si>
  <si>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</si>
  <si>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</si>
  <si>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</si>
  <si>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</si>
  <si>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</si>
  <si>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</si>
  <si>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</si>
  <si>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</si>
  <si>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</si>
  <si>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</si>
  <si>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</si>
  <si>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</si>
  <si>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</si>
  <si>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</si>
  <si>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</si>
  <si>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</si>
  <si>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</si>
  <si>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</si>
  <si>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</si>
  <si>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</si>
  <si>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</si>
  <si>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</si>
  <si>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</si>
  <si>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</si>
  <si>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</si>
  <si>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</si>
  <si>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</si>
  <si>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</si>
  <si>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</si>
  <si>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</si>
  <si>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</si>
  <si>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</si>
  <si>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</si>
  <si>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</si>
  <si>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</si>
  <si>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</si>
  <si>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</si>
  <si>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</si>
  <si>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</si>
  <si>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</si>
  <si>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</si>
  <si>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</si>
  <si>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</si>
  <si>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</si>
  <si>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</si>
  <si>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</si>
  <si>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</si>
  <si>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</si>
  <si>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</si>
  <si>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</si>
  <si>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</si>
  <si>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</si>
  <si>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</si>
  <si>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</si>
  <si>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</si>
  <si>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</si>
  <si>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</si>
  <si>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</si>
  <si>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</si>
  <si>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</si>
  <si>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</si>
  <si>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</si>
  <si>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</si>
  <si>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</si>
  <si>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</si>
  <si>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</si>
  <si>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</si>
  <si>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</si>
  <si>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</si>
  <si>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</si>
  <si>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</si>
  <si>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</si>
  <si>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</si>
  <si>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</si>
  <si>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</si>
  <si>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</si>
  <si>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</si>
  <si>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</si>
  <si>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</si>
  <si>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</si>
  <si>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</si>
  <si>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</si>
  <si>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</si>
  <si>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</si>
  <si>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</si>
  <si>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</si>
  <si>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</si>
  <si>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</si>
  <si>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</si>
  <si>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</si>
  <si>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</si>
  <si>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</si>
  <si>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</si>
  <si>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</si>
  <si>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</si>
  <si>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</si>
  <si>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</si>
  <si>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</si>
  <si>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</si>
  <si>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</si>
  <si>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</si>
  <si>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</si>
  <si>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</si>
  <si>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</si>
  <si>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</si>
  <si>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</si>
  <si>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</si>
  <si>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</si>
  <si>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</si>
  <si>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</si>
  <si>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</si>
  <si>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</si>
  <si>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</si>
  <si>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</si>
  <si>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</si>
  <si>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</si>
  <si>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</si>
  <si>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</si>
  <si>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</si>
  <si>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</si>
  <si>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</si>
  <si>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</si>
  <si>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</si>
  <si>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</si>
  <si>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</si>
  <si>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</si>
  <si>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</si>
  <si>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</si>
  <si>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</si>
  <si>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</si>
  <si>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</si>
  <si>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</si>
  <si>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</si>
  <si>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</si>
  <si>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</si>
  <si>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</si>
  <si>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</si>
  <si>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</si>
  <si>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</si>
  <si>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</si>
  <si>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</si>
  <si>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</si>
  <si>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</si>
  <si>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</si>
  <si>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</si>
  <si>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</si>
  <si>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</si>
  <si>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</si>
  <si>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</si>
  <si>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</si>
  <si>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</si>
  <si>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</si>
  <si>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</si>
  <si>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</si>
  <si>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</si>
  <si>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</si>
  <si>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</si>
  <si>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</si>
  <si>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</si>
  <si>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</si>
  <si>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</si>
  <si>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</si>
  <si>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</si>
  <si>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</si>
  <si>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</si>
  <si>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</si>
  <si>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</si>
  <si>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</si>
  <si>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</si>
  <si>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</si>
  <si>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</si>
  <si>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</si>
  <si>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</si>
  <si>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</si>
  <si>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</si>
  <si>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</si>
  <si>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</si>
  <si>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</si>
  <si>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</si>
  <si>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</si>
  <si>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</si>
  <si>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</si>
  <si>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</si>
  <si>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</si>
  <si>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</si>
  <si>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</si>
  <si>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</si>
  <si>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</si>
  <si>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</si>
  <si>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</si>
  <si>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</si>
  <si>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</si>
  <si>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</si>
  <si>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</si>
  <si>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</si>
  <si>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</si>
  <si>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</si>
  <si>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</si>
  <si>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</si>
  <si>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</si>
  <si>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</si>
  <si>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</si>
  <si>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</si>
  <si>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</si>
  <si>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</si>
  <si>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</si>
  <si>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</si>
  <si>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</si>
  <si>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</si>
  <si>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</si>
  <si>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</si>
  <si>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</si>
  <si>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</si>
  <si>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</si>
  <si>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</si>
  <si>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</si>
  <si>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</si>
  <si>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</si>
  <si>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</si>
  <si>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</si>
  <si>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</si>
  <si>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</si>
  <si>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</si>
  <si>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</si>
  <si>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</si>
  <si>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</si>
  <si>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</si>
  <si>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</si>
  <si>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</si>
  <si>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</si>
  <si>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</si>
  <si>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</si>
  <si>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</si>
  <si>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</si>
  <si>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</si>
  <si>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</si>
  <si>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</si>
  <si>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</si>
  <si>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</si>
  <si>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</si>
  <si>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</si>
  <si>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</si>
  <si>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</si>
  <si>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</si>
  <si>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</si>
  <si>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</si>
  <si>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</si>
  <si>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</si>
  <si>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</si>
  <si>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</si>
  <si>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</si>
  <si>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</si>
  <si>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</si>
  <si>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</si>
  <si>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</si>
  <si>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</si>
  <si>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</si>
  <si>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</si>
  <si>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</si>
  <si>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</si>
  <si>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</si>
  <si>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</si>
  <si>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</si>
  <si>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</si>
  <si>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</si>
  <si>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</si>
  <si>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</si>
  <si>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</si>
  <si>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</si>
  <si>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</si>
  <si>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</si>
  <si>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</si>
  <si>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</si>
  <si>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</si>
  <si>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</si>
  <si>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</si>
  <si>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</si>
  <si>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</si>
  <si>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</si>
  <si>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</si>
  <si>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</si>
  <si>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</si>
  <si>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</si>
  <si>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</si>
  <si>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</si>
  <si>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</si>
  <si>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</si>
  <si>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</si>
  <si>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</si>
  <si>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</si>
  <si>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</si>
  <si>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</si>
  <si>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</si>
  <si>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</si>
  <si>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</si>
  <si>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</si>
  <si>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</si>
  <si>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</si>
  <si>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</si>
  <si>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</si>
  <si>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</si>
  <si>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</si>
  <si>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</si>
  <si>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</si>
  <si>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</si>
  <si>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</si>
  <si>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</si>
  <si>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</si>
  <si>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</si>
  <si>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</si>
  <si>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</si>
  <si>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</si>
  <si>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</si>
  <si>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</si>
  <si>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</si>
  <si>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</si>
  <si>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</si>
  <si>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</si>
  <si>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</si>
  <si>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</si>
  <si>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</si>
  <si>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</si>
  <si>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</si>
  <si>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</si>
  <si>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</si>
  <si>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</si>
  <si>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</si>
  <si>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</si>
  <si>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</si>
  <si>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</si>
  <si>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</si>
  <si>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</si>
  <si>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</si>
  <si>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</si>
  <si>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</si>
  <si>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</si>
  <si>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</si>
  <si>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</si>
  <si>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</si>
  <si>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</si>
  <si>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</si>
  <si>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</si>
  <si>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</si>
  <si>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</si>
  <si>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</si>
  <si>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</si>
  <si>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</si>
  <si>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</si>
  <si>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</si>
  <si>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</si>
  <si>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</si>
  <si>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</si>
  <si>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</si>
  <si>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</si>
  <si>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</si>
  <si>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</si>
  <si>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</si>
  <si>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</si>
  <si>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</si>
  <si>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</si>
  <si>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</si>
  <si>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</si>
  <si>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</si>
  <si>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</si>
  <si>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</si>
  <si>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</si>
  <si>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</si>
  <si>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</si>
  <si>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</si>
  <si>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</si>
  <si>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</si>
  <si>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</si>
  <si>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</si>
  <si>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</si>
  <si>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</si>
  <si>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</si>
  <si>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</si>
  <si>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</si>
  <si>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</si>
  <si>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</si>
  <si>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</si>
  <si>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</si>
  <si>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</si>
  <si>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</si>
  <si>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</si>
  <si>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</si>
  <si>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</si>
  <si>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</si>
  <si>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</si>
  <si>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</si>
  <si>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</si>
  <si>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</si>
  <si>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</si>
  <si>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</si>
  <si>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</si>
  <si>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</si>
  <si>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</si>
  <si>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</si>
  <si>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</si>
  <si>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</si>
  <si>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</si>
  <si>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</si>
  <si>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</si>
  <si>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</si>
  <si>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</si>
  <si>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</si>
  <si>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</si>
  <si>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</si>
  <si>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</si>
  <si>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</si>
  <si>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</si>
  <si>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</si>
  <si>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</si>
  <si>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</si>
  <si>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</si>
  <si>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</si>
  <si>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</si>
  <si>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</si>
  <si>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</si>
  <si>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</si>
  <si>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</si>
  <si>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</si>
  <si>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</si>
  <si>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</si>
  <si>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</si>
  <si>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</si>
  <si>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</si>
  <si>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</si>
  <si>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</si>
  <si>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</si>
  <si>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</si>
  <si>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</si>
  <si>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</si>
  <si>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</si>
  <si>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</si>
  <si>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</si>
  <si>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</si>
  <si>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</si>
  <si>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</si>
  <si>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</si>
  <si>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</si>
  <si>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</si>
  <si>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</si>
  <si>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</si>
  <si>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</si>
  <si>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</si>
  <si>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</si>
  <si>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</si>
  <si>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</si>
  <si>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</si>
  <si>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</si>
  <si>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</si>
  <si>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</si>
  <si>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</si>
  <si>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</si>
  <si>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</si>
  <si>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</si>
  <si>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</si>
  <si>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</si>
  <si>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</si>
  <si>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</si>
  <si>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</si>
  <si>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</si>
  <si>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</si>
  <si>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</si>
  <si>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</si>
  <si>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</si>
  <si>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</si>
  <si>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</si>
  <si>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</si>
  <si>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</si>
  <si>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</si>
  <si>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</si>
  <si>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</si>
  <si>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</si>
  <si>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</si>
  <si>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</si>
  <si>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</si>
  <si>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</si>
  <si>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</si>
  <si>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</si>
  <si>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</si>
  <si>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</si>
  <si>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</si>
  <si>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</si>
  <si>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</si>
  <si>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</si>
  <si>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</si>
  <si>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</si>
  <si>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</si>
  <si>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</si>
  <si>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</si>
  <si>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</si>
  <si>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</si>
  <si>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</si>
  <si>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</si>
  <si>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</si>
  <si>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</si>
  <si>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</si>
  <si>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</si>
  <si>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</si>
  <si>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</si>
  <si>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</si>
  <si>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</si>
  <si>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</si>
  <si>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</si>
  <si>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</si>
  <si>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</si>
  <si>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</si>
  <si>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</si>
  <si>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</si>
  <si>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</si>
  <si>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</si>
  <si>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</si>
  <si>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</si>
  <si>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</si>
  <si>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</si>
  <si>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</si>
  <si>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</si>
  <si>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</si>
  <si>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</si>
  <si>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</si>
  <si>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</si>
  <si>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</si>
  <si>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</si>
  <si>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</si>
  <si>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</si>
  <si>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</si>
  <si>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</si>
  <si>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</si>
  <si>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</si>
  <si>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</si>
  <si>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</si>
  <si>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</si>
  <si>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</si>
  <si>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</si>
  <si>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</si>
  <si>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</si>
  <si>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</si>
  <si>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</si>
  <si>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</si>
  <si>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</si>
  <si>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</si>
  <si>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</si>
  <si>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</si>
  <si>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</si>
  <si>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</si>
  <si>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</si>
  <si>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</si>
  <si>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</si>
  <si>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</si>
  <si>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</si>
  <si>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</si>
  <si>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</si>
  <si>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</si>
  <si>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</si>
  <si>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</si>
  <si>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</si>
  <si>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</si>
  <si>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</si>
  <si>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</si>
  <si>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</si>
  <si>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</si>
  <si>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</si>
  <si>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</si>
  <si>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</si>
  <si>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</si>
  <si>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</si>
  <si>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</si>
  <si>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</si>
  <si>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</si>
  <si>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</si>
  <si>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</si>
  <si>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</si>
  <si>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</si>
  <si>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</si>
  <si>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</si>
  <si>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</si>
  <si>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</si>
  <si>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</si>
  <si>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</si>
  <si>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</si>
  <si>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</si>
  <si>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</si>
  <si>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</si>
  <si>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</si>
  <si>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</si>
  <si>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</si>
  <si>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</si>
  <si>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</si>
  <si>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</si>
  <si>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</si>
  <si>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</si>
  <si>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</si>
  <si>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</si>
  <si>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</si>
  <si>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</si>
  <si>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</si>
  <si>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</si>
  <si>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</si>
  <si>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</si>
  <si>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</si>
  <si>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</si>
  <si>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</si>
  <si>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</si>
  <si>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</si>
  <si>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</si>
  <si>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</si>
  <si>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</si>
  <si>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</si>
  <si>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</si>
  <si>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</si>
  <si>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</si>
  <si>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</si>
  <si>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</si>
  <si>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</si>
  <si>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</si>
  <si>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</si>
  <si>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</si>
  <si>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</si>
  <si>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</si>
  <si>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</si>
  <si>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</si>
  <si>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</si>
  <si>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</si>
  <si>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</si>
  <si>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</si>
  <si>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</si>
  <si>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</si>
  <si>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</si>
  <si>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</si>
  <si>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</si>
  <si>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</si>
  <si>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</si>
  <si>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</si>
  <si>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</si>
  <si>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</si>
  <si>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</si>
  <si>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</si>
  <si>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</si>
  <si>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</si>
  <si>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</si>
  <si>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</si>
  <si>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</si>
  <si>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</si>
  <si>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</si>
  <si>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</si>
  <si>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</si>
  <si>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</si>
  <si>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</si>
  <si>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</si>
  <si>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</si>
  <si>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</si>
  <si>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</si>
  <si>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</si>
  <si>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</si>
  <si>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</si>
  <si>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</si>
  <si>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</si>
  <si>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</si>
  <si>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</si>
  <si>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</si>
  <si>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</si>
  <si>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</si>
  <si>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</si>
  <si>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</si>
  <si>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</si>
  <si>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</si>
  <si>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</si>
  <si>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</si>
  <si>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</si>
  <si>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</si>
  <si>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</si>
  <si>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</si>
  <si>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</si>
  <si>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</si>
  <si>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</si>
  <si>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</si>
  <si>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</si>
  <si>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</si>
  <si>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</si>
  <si>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</si>
  <si>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</si>
  <si>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</si>
  <si>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</si>
  <si>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</si>
  <si>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</si>
  <si>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</si>
  <si>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</si>
  <si>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</si>
  <si>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</si>
  <si>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</si>
  <si>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</si>
  <si>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</si>
  <si>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</si>
  <si>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</si>
  <si>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</si>
  <si>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</si>
  <si>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</si>
  <si>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</si>
  <si>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</si>
  <si>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</si>
  <si>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</si>
  <si>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</si>
  <si>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</si>
  <si>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</si>
  <si>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</si>
  <si>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</si>
  <si>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</si>
  <si>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</si>
  <si>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</si>
  <si>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</si>
  <si>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</si>
  <si>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</si>
  <si>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</si>
  <si>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</si>
  <si>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</si>
  <si>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</si>
  <si>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</si>
  <si>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</si>
  <si>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</si>
  <si>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</si>
  <si>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</si>
  <si>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</si>
  <si>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</si>
  <si>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</si>
  <si>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</si>
  <si>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</si>
  <si>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</si>
  <si>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</si>
  <si>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</si>
  <si>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</si>
  <si>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</si>
  <si>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</si>
  <si>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</si>
  <si>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</si>
  <si>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</si>
  <si>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</si>
  <si>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</si>
  <si>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</si>
  <si>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</si>
  <si>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</si>
  <si>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</si>
  <si>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</si>
  <si>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</si>
  <si>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</si>
  <si>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</si>
  <si>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</si>
  <si>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</si>
  <si>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</si>
  <si>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</si>
  <si>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</si>
  <si>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</si>
  <si>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</si>
  <si>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</si>
  <si>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</si>
  <si>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</si>
  <si>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</si>
  <si>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</si>
  <si>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</si>
  <si>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</si>
  <si>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</si>
  <si>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</si>
  <si>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</si>
  <si>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</si>
  <si>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</si>
  <si>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</si>
  <si>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</si>
  <si>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</si>
  <si>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</si>
  <si>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</si>
  <si>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</si>
  <si>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</si>
  <si>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</si>
  <si>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</si>
  <si>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</si>
  <si>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</si>
  <si>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</si>
  <si>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</si>
  <si>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</si>
  <si>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</si>
  <si>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</si>
  <si>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</si>
  <si>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</si>
  <si>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</si>
  <si>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</si>
  <si>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</si>
  <si>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</si>
  <si>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</si>
  <si>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</si>
  <si>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</si>
  <si>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</si>
  <si>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</si>
  <si>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</si>
  <si>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</si>
  <si>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</si>
  <si>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</si>
  <si>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</si>
  <si>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</si>
  <si>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</si>
  <si>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</si>
  <si>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</si>
  <si>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</si>
  <si>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</si>
  <si>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</si>
  <si>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</si>
  <si>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</si>
  <si>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</si>
  <si>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</si>
  <si>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</si>
  <si>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</si>
  <si>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</si>
  <si>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</si>
  <si>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</si>
  <si>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</si>
  <si>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</si>
  <si>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</si>
  <si>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</si>
  <si>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</si>
  <si>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</si>
  <si>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</si>
  <si>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</si>
  <si>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</si>
  <si>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</si>
  <si>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</si>
  <si>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</si>
  <si>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</si>
  <si>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</si>
  <si>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</si>
  <si>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</si>
  <si>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</si>
  <si>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</si>
  <si>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</si>
  <si>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</si>
  <si>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</si>
  <si>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</si>
  <si>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</si>
  <si>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</si>
  <si>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</si>
  <si>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</si>
  <si>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</si>
  <si>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</si>
  <si>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</si>
  <si>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</si>
  <si>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</si>
  <si>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</si>
  <si>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</si>
  <si>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</si>
  <si>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</si>
  <si>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</si>
  <si>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</si>
  <si>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</si>
  <si>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</si>
  <si>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</si>
  <si>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</si>
  <si>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</si>
  <si>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</si>
  <si>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</si>
  <si>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</si>
  <si>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</si>
  <si>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</si>
  <si>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</si>
  <si>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</si>
  <si>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</si>
  <si>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</si>
  <si>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</si>
  <si>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</si>
  <si>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</si>
  <si>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</si>
  <si>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</si>
  <si>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</si>
  <si>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</si>
  <si>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</si>
  <si>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</si>
  <si>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</si>
  <si>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</si>
  <si>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</si>
  <si>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</si>
  <si>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</si>
  <si>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</si>
  <si>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</si>
  <si>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</si>
  <si>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</si>
  <si>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</si>
  <si>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</si>
  <si>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</si>
  <si>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</si>
  <si>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</si>
  <si>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</si>
  <si>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</si>
  <si>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</si>
  <si>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</si>
  <si>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</si>
  <si>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</si>
  <si>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</si>
  <si>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</si>
  <si>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</si>
  <si>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</si>
  <si>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</si>
  <si>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</si>
  <si>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</si>
  <si>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</si>
  <si>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</si>
  <si>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</si>
  <si>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</si>
  <si>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</si>
  <si>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</si>
  <si>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</si>
  <si>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</si>
  <si>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</si>
  <si>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</si>
  <si>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</si>
  <si>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</si>
  <si>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</si>
  <si>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</si>
  <si>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</si>
  <si>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</si>
  <si>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</si>
  <si>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</si>
  <si>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</si>
  <si>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</si>
  <si>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</si>
  <si>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</si>
  <si>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</si>
  <si>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</si>
  <si>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</si>
  <si>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</si>
  <si>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</si>
  <si>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</si>
  <si>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</si>
  <si>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</si>
  <si>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</si>
  <si>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</si>
  <si>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</si>
  <si>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</si>
  <si>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</si>
  <si>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</si>
  <si>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</si>
  <si>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</si>
  <si>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</si>
  <si>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</si>
  <si>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</si>
  <si>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</si>
  <si>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</si>
  <si>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</si>
  <si>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</si>
  <si>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</si>
  <si>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</si>
  <si>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</si>
  <si>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</si>
  <si>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</si>
  <si>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</si>
  <si>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</si>
  <si>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</si>
  <si>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</si>
  <si>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</si>
  <si>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</si>
  <si>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</si>
  <si>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</si>
  <si>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</si>
  <si>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</si>
  <si>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</si>
  <si>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</si>
  <si>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</si>
  <si>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</si>
  <si>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</si>
  <si>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</si>
  <si>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</si>
  <si>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</si>
  <si>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</si>
  <si>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</si>
  <si>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</si>
  <si>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</si>
  <si>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</si>
  <si>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</si>
  <si>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</si>
  <si>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</si>
  <si>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</si>
  <si>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</si>
  <si>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</si>
  <si>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</si>
  <si>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</si>
  <si>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</si>
  <si>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</si>
  <si>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</si>
  <si>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</si>
  <si>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</si>
  <si>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</si>
  <si>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</si>
  <si>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</si>
  <si>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</si>
  <si>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</si>
  <si>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</si>
  <si>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</si>
  <si>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</si>
  <si>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</si>
  <si>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</si>
  <si>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</si>
  <si>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</si>
  <si>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</si>
  <si>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</si>
  <si>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</si>
  <si>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</si>
  <si>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</si>
  <si>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</si>
  <si>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</si>
  <si>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</si>
  <si>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</si>
  <si>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</si>
  <si>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</si>
  <si>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</si>
  <si>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</si>
  <si>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</si>
  <si>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</si>
  <si>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</si>
  <si>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</si>
  <si>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</si>
  <si>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</si>
  <si>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</si>
  <si>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</si>
  <si>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</si>
  <si>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</si>
  <si>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</si>
  <si>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</si>
  <si>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</si>
  <si>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</si>
  <si>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</si>
  <si>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</si>
  <si>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</si>
  <si>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</si>
  <si>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</si>
  <si>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</si>
  <si>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</si>
  <si>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</si>
  <si>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</si>
  <si>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</si>
  <si>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</si>
  <si>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</si>
  <si>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</si>
  <si>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</si>
  <si>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</si>
  <si>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</si>
  <si>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</si>
  <si>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</si>
  <si>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</si>
  <si>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</si>
  <si>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</si>
  <si>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</si>
  <si>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</si>
  <si>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</si>
  <si>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</si>
  <si>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</si>
  <si>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</si>
  <si>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</si>
  <si>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</si>
  <si>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</si>
  <si>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</si>
  <si>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</si>
  <si>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</si>
  <si>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</si>
  <si>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</si>
  <si>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</si>
  <si>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</si>
  <si>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</si>
  <si>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</si>
  <si>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</si>
  <si>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</si>
  <si>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</si>
  <si>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</si>
  <si>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</si>
  <si>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</si>
  <si>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</si>
  <si>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</si>
  <si>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</si>
  <si>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</si>
  <si>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</si>
  <si>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</si>
  <si>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</si>
  <si>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</si>
  <si>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</si>
  <si>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</si>
  <si>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</si>
  <si>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</si>
  <si>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</si>
  <si>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</si>
  <si>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</si>
  <si>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</si>
  <si>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</si>
  <si>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</si>
  <si>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</si>
  <si>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</si>
  <si>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</si>
  <si>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</si>
  <si>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</si>
  <si>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</si>
  <si>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</si>
  <si>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</si>
  <si>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</si>
  <si>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</si>
  <si>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</si>
  <si>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</si>
  <si>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</si>
  <si>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</si>
  <si>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</si>
  <si>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</si>
  <si>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</si>
  <si>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</si>
  <si>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</si>
  <si>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</si>
  <si>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</si>
  <si>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</si>
  <si>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</si>
  <si>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</si>
  <si>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</si>
  <si>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</si>
  <si>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</si>
  <si>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</si>
  <si>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</si>
  <si>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</si>
  <si>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</si>
  <si>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</si>
  <si>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</si>
  <si>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</si>
  <si>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</si>
  <si>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</si>
  <si>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</si>
  <si>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</si>
  <si>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</si>
  <si>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</si>
  <si>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</si>
  <si>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</si>
  <si>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</si>
  <si>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</si>
  <si>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</si>
  <si>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</si>
  <si>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</si>
  <si>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</si>
  <si>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</si>
  <si>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</si>
  <si>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</si>
  <si>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</si>
  <si>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</si>
  <si>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</si>
  <si>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</si>
  <si>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</si>
  <si>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</si>
  <si>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</si>
  <si>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</si>
  <si>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</si>
  <si>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</si>
  <si>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</si>
  <si>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</si>
  <si>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</si>
  <si>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</si>
  <si>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</si>
  <si>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</si>
  <si>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</si>
  <si>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</si>
  <si>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</si>
  <si>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</si>
  <si>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</si>
  <si>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</si>
  <si>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</si>
  <si>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</si>
  <si>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</si>
  <si>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</si>
  <si>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</si>
  <si>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</si>
  <si>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</si>
  <si>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</si>
  <si>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</si>
  <si>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</si>
  <si>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</si>
  <si>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</si>
  <si>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</si>
  <si>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</si>
  <si>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</si>
  <si>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</si>
  <si>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</si>
  <si>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</si>
  <si>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</si>
  <si>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</si>
  <si>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</si>
  <si>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</si>
  <si>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</si>
  <si>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</si>
  <si>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</si>
  <si>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</si>
  <si>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</si>
  <si>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</si>
  <si>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</si>
  <si>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</si>
  <si>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</si>
  <si>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</si>
  <si>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</si>
  <si>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</si>
  <si>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</si>
  <si>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</si>
  <si>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</si>
  <si>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</si>
  <si>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</si>
  <si>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</si>
  <si>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</si>
  <si>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</si>
  <si>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</si>
  <si>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</si>
  <si>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</si>
  <si>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</si>
  <si>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</si>
  <si>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</si>
  <si>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</si>
  <si>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</si>
  <si>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</si>
  <si>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</si>
  <si>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</si>
  <si>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</si>
  <si>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</si>
  <si>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</si>
  <si>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</si>
  <si>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</si>
  <si>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</si>
  <si>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</si>
  <si>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</si>
  <si>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</si>
  <si>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</si>
  <si>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</si>
  <si>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</si>
  <si>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</si>
  <si>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</si>
  <si>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</si>
  <si>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</si>
  <si>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</si>
  <si>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</si>
  <si>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</si>
  <si>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</si>
  <si>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</si>
  <si>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</si>
  <si>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</si>
  <si>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</si>
  <si>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</si>
  <si>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</si>
  <si>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</si>
  <si>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</si>
  <si>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</si>
  <si>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</si>
  <si>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</si>
  <si>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</si>
  <si>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</si>
  <si>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</si>
  <si>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</si>
  <si>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</si>
  <si>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</si>
  <si>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</si>
  <si>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</si>
  <si>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</si>
  <si>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</si>
  <si>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</si>
  <si>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</si>
  <si>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</si>
  <si>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</si>
  <si>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</si>
  <si>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</si>
  <si>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</si>
  <si>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</si>
  <si>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</si>
  <si>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</si>
  <si>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</si>
  <si>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</si>
  <si>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</si>
  <si>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</si>
  <si>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</si>
  <si>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</si>
  <si>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</si>
  <si>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</si>
  <si>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</si>
  <si>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</si>
  <si>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</si>
  <si>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</si>
  <si>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</si>
  <si>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</si>
  <si>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</si>
  <si>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</si>
  <si>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</si>
  <si>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</si>
  <si>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</si>
  <si>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</si>
  <si>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</si>
  <si>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</si>
  <si>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</si>
  <si>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</si>
  <si>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</si>
  <si>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</si>
  <si>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</si>
  <si>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</si>
  <si>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</si>
  <si>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</si>
  <si>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</si>
  <si>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</si>
  <si>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</si>
  <si>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</si>
  <si>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</si>
  <si>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</si>
  <si>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</si>
  <si>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</si>
  <si>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</si>
  <si>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</si>
  <si>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</si>
  <si>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</si>
  <si>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</si>
  <si>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</si>
  <si>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</si>
  <si>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</si>
  <si>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</si>
  <si>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</si>
  <si>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</si>
  <si>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</si>
  <si>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</si>
  <si>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</si>
  <si>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</si>
  <si>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</si>
  <si>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</si>
  <si>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</si>
  <si>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</si>
  <si>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</si>
  <si>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</si>
  <si>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</si>
  <si>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</si>
  <si>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</si>
  <si>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</si>
  <si>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</si>
  <si>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</si>
  <si>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</si>
  <si>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</si>
  <si>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</si>
  <si>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</si>
  <si>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</si>
  <si>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</si>
  <si>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</si>
  <si>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</si>
  <si>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</si>
  <si>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</si>
  <si>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</si>
  <si>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</si>
  <si>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</si>
  <si>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</si>
  <si>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</si>
  <si>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</si>
  <si>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</si>
  <si>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</si>
  <si>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</si>
  <si>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</si>
  <si>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</si>
  <si>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</si>
  <si>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</si>
  <si>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</si>
  <si>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</si>
  <si>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</si>
  <si>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</si>
  <si>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</si>
  <si>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</si>
  <si>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</si>
  <si>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</si>
  <si>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</si>
  <si>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</si>
  <si>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</si>
  <si>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</si>
  <si>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</si>
  <si>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</si>
  <si>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</si>
  <si>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</si>
  <si>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</si>
  <si>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</si>
  <si>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</si>
  <si>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</si>
  <si>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</si>
  <si>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</si>
  <si>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</si>
  <si>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</si>
  <si>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</si>
  <si>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</si>
  <si>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</si>
  <si>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</si>
  <si>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</si>
  <si>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</si>
  <si>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</si>
  <si>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</si>
  <si>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</si>
  <si>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</si>
  <si>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</si>
  <si>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</si>
  <si>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</si>
  <si>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</si>
  <si>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</si>
  <si>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</si>
  <si>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</si>
  <si>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</si>
  <si>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</si>
  <si>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</si>
  <si>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</si>
  <si>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</si>
  <si>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</si>
  <si>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</si>
  <si>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</si>
  <si>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</si>
  <si>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</si>
  <si>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</si>
  <si>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</si>
  <si>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</si>
  <si>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</si>
  <si>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</si>
  <si>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</si>
  <si>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</si>
  <si>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</si>
  <si>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</si>
  <si>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</si>
  <si>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</si>
  <si>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</si>
  <si>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</si>
  <si>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</si>
  <si>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</si>
  <si>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</si>
  <si>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</si>
  <si>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</si>
  <si>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</si>
  <si>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</si>
  <si>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</si>
  <si>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</si>
  <si>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</si>
  <si>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</si>
  <si>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</si>
  <si>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</si>
  <si>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</si>
  <si>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</si>
  <si>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</si>
  <si>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</si>
  <si>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</si>
  <si>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</si>
  <si>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</si>
  <si>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</si>
  <si>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</si>
  <si>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</si>
  <si>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</si>
  <si>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</si>
  <si>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</si>
  <si>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</si>
  <si>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</si>
  <si>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</si>
  <si>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</si>
  <si>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</si>
  <si>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</si>
  <si>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</si>
  <si>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</si>
  <si>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</si>
  <si>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</si>
  <si>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</si>
  <si>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</si>
  <si>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</si>
  <si>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</si>
  <si>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</si>
  <si>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</si>
  <si>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</si>
  <si>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</si>
  <si>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</si>
  <si>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</si>
  <si>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</si>
  <si>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</si>
  <si>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</si>
  <si>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</si>
  <si>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</si>
  <si>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</si>
  <si>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</si>
  <si>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</si>
  <si>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</si>
  <si>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</si>
  <si>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</si>
  <si>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</si>
  <si>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</si>
  <si>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</si>
  <si>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</si>
  <si>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</si>
  <si>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</si>
  <si>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</si>
  <si>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</si>
  <si>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</si>
  <si>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</si>
  <si>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</si>
  <si>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</si>
  <si>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</si>
  <si>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</si>
  <si>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</si>
  <si>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</si>
  <si>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</si>
  <si>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</si>
  <si>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</si>
  <si>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</si>
  <si>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</si>
  <si>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</si>
  <si>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</si>
  <si>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</si>
  <si>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</si>
  <si>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</si>
  <si>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</si>
  <si>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</si>
  <si>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</si>
  <si>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</si>
  <si>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</si>
  <si>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</si>
  <si>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</si>
  <si>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</si>
  <si>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</si>
  <si>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</si>
  <si>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</si>
  <si>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</si>
  <si>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</si>
  <si>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</si>
  <si>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</si>
  <si>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</si>
  <si>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</si>
  <si>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</si>
  <si>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</si>
  <si>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</si>
  <si>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</si>
  <si>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</si>
  <si>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</si>
  <si>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</si>
  <si>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</si>
  <si>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</si>
  <si>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</si>
  <si>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</si>
  <si>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</si>
  <si>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</si>
  <si>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</si>
  <si>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</si>
  <si>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</si>
  <si>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</si>
  <si>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</si>
  <si>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</si>
  <si>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</si>
  <si>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</si>
  <si>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</si>
  <si>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</si>
  <si>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</si>
  <si>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</si>
  <si>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</si>
  <si>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</si>
  <si>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</si>
  <si>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</si>
  <si>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</si>
  <si>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</si>
  <si>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</si>
  <si>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</si>
  <si>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</si>
  <si>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</si>
  <si>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</si>
  <si>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</si>
  <si>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</si>
  <si>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</si>
  <si>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</si>
  <si>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</si>
  <si>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</si>
  <si>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</si>
  <si>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</si>
  <si>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</si>
  <si>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</si>
  <si>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</si>
  <si>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</si>
  <si>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</si>
  <si>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</si>
  <si>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</si>
  <si>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</si>
  <si>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</si>
  <si>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</si>
  <si>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</si>
  <si>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</si>
  <si>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</si>
  <si>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</si>
  <si>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</si>
  <si>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</si>
  <si>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</si>
  <si>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</si>
  <si>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</si>
  <si>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</si>
  <si>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</si>
  <si>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</si>
  <si>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</si>
  <si>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</si>
  <si>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</si>
  <si>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</si>
  <si>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</si>
  <si>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</si>
  <si>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</si>
  <si>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</si>
  <si>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</si>
  <si>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</si>
  <si>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</si>
  <si>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</si>
  <si>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</si>
  <si>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</si>
  <si>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</si>
  <si>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</si>
  <si>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</si>
  <si>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</si>
  <si>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</si>
  <si>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</si>
  <si>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</si>
  <si>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</si>
  <si>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</si>
  <si>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</si>
  <si>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</si>
  <si>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</si>
  <si>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</si>
  <si>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</si>
  <si>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</si>
  <si>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</si>
  <si>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</si>
  <si>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</si>
  <si>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</si>
  <si>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</si>
  <si>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</si>
  <si>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</si>
  <si>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</si>
  <si>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</si>
  <si>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</si>
  <si>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</si>
  <si>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</si>
  <si>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</si>
  <si>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</si>
  <si>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</si>
  <si>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</si>
  <si>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</si>
  <si>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</si>
  <si>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</si>
  <si>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</si>
  <si>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</si>
  <si>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</si>
  <si>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</si>
  <si>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</si>
  <si>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</si>
  <si>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</si>
  <si>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</si>
  <si>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</si>
  <si>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</si>
  <si>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</si>
  <si>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</si>
  <si>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</si>
  <si>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</si>
  <si>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</si>
  <si>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</si>
  <si>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</si>
  <si>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</si>
  <si>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</si>
  <si>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</si>
  <si>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</si>
  <si>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</si>
  <si>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</si>
  <si>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</si>
  <si>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</si>
  <si>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</si>
  <si>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</si>
  <si>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</si>
  <si>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</si>
  <si>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</si>
  <si>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</si>
  <si>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</si>
  <si>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</si>
  <si>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</si>
  <si>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</si>
  <si>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</si>
  <si>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</si>
  <si>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</si>
  <si>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</si>
  <si>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</si>
  <si>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</si>
  <si>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</si>
  <si>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</si>
  <si>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</si>
  <si>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</si>
  <si>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</si>
  <si>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</si>
  <si>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</si>
  <si>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</si>
  <si>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</si>
  <si>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</si>
  <si>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</si>
  <si>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</si>
  <si>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</si>
  <si>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</si>
  <si>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</si>
  <si>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</si>
  <si>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</si>
  <si>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</si>
  <si>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</si>
  <si>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</si>
  <si>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</si>
  <si>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</si>
  <si>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</si>
  <si>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</si>
  <si>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</si>
  <si>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</si>
  <si>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</si>
  <si>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</si>
  <si>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</si>
  <si>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</si>
  <si>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</si>
  <si>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</si>
  <si>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</si>
  <si>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</si>
  <si>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</si>
  <si>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</si>
  <si>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</si>
  <si>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</si>
  <si>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</si>
  <si>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</si>
  <si>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</si>
  <si>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</si>
  <si>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</si>
  <si>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</si>
  <si>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</si>
  <si>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</si>
  <si>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</si>
  <si>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</si>
  <si>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</si>
  <si>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</si>
  <si>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</si>
  <si>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</si>
  <si>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</si>
  <si>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</si>
  <si>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</si>
  <si>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</si>
  <si>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</si>
  <si>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</si>
  <si>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</si>
  <si>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</si>
  <si>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</si>
  <si>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</si>
  <si>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</si>
  <si>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</si>
  <si>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</si>
  <si>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</si>
  <si>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</si>
  <si>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</si>
  <si>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</si>
  <si>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</si>
  <si>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</si>
  <si>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</si>
  <si>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</si>
  <si>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</si>
  <si>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</si>
  <si>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</si>
  <si>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</si>
  <si>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</si>
  <si>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</si>
  <si>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</si>
  <si>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</si>
  <si>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</si>
  <si>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</si>
  <si>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</si>
  <si>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</si>
  <si>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</si>
  <si>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</si>
  <si>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</si>
  <si>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</si>
  <si>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</si>
  <si>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</si>
  <si>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</si>
  <si>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</si>
  <si>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</si>
  <si>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</si>
  <si>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</si>
  <si>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</si>
  <si>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</si>
  <si>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</si>
  <si>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</si>
  <si>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</si>
  <si>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</si>
  <si>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</si>
  <si>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</si>
  <si>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</si>
  <si>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</si>
  <si>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</si>
  <si>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</si>
  <si>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</si>
  <si>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</si>
  <si>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</si>
  <si>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</si>
  <si>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</si>
  <si>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</si>
  <si>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</si>
  <si>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</si>
  <si>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</si>
  <si>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</si>
  <si>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</si>
  <si>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</si>
  <si>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</si>
  <si>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</si>
  <si>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</si>
  <si>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</si>
  <si>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</si>
  <si>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</si>
  <si>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</si>
  <si>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</si>
  <si>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</si>
  <si>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</si>
  <si>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</si>
  <si>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</si>
  <si>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</si>
  <si>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</si>
  <si>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</si>
  <si>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</si>
  <si>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</si>
  <si>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</si>
  <si>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</si>
  <si>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</si>
  <si>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</si>
  <si>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</si>
  <si>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</si>
  <si>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</si>
  <si>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</si>
  <si>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</si>
  <si>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</si>
  <si>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</si>
  <si>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</si>
  <si>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</si>
  <si>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</si>
  <si>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</si>
  <si>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</si>
  <si>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</si>
  <si>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</si>
  <si>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</si>
  <si>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</si>
  <si>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</si>
  <si>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</si>
  <si>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</si>
  <si>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</si>
  <si>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</si>
  <si>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</si>
  <si>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</si>
  <si>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</si>
  <si>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</si>
  <si>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</si>
  <si>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</si>
  <si>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</si>
  <si>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</si>
  <si>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</si>
  <si>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</si>
  <si>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</si>
  <si>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</si>
  <si>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</si>
  <si>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</si>
  <si>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</si>
  <si>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</si>
  <si>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</si>
  <si>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</si>
  <si>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</si>
  <si>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</si>
  <si>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</si>
  <si>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</si>
  <si>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</si>
  <si>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</si>
  <si>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</si>
  <si>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</si>
  <si>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</si>
  <si>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</si>
  <si>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</si>
  <si>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</si>
  <si>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</si>
  <si>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</si>
  <si>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</si>
  <si>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</si>
  <si>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</si>
  <si>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</si>
  <si>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</si>
  <si>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</si>
  <si>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</si>
  <si>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</si>
  <si>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</si>
  <si>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</si>
  <si>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</si>
  <si>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</si>
  <si>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</si>
  <si>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</si>
  <si>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</si>
  <si>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</si>
  <si>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</si>
  <si>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</si>
  <si>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</si>
  <si>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</si>
  <si>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</si>
  <si>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</si>
  <si>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</si>
  <si>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</si>
  <si>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</si>
  <si>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</si>
  <si>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</si>
  <si>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</si>
  <si>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</si>
  <si>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</si>
  <si>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</si>
  <si>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</si>
  <si>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</si>
  <si>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</si>
  <si>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</si>
  <si>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</si>
  <si>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</si>
  <si>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</si>
  <si>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</si>
  <si>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</si>
  <si>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</si>
  <si>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</si>
  <si>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</si>
  <si>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</si>
  <si>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</si>
  <si>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</si>
  <si>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</si>
  <si>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</si>
  <si>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</si>
  <si>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</si>
  <si>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</si>
  <si>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</si>
  <si>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</si>
  <si>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</si>
  <si>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</si>
  <si>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</si>
  <si>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</si>
  <si>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</si>
  <si>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</si>
  <si>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</si>
  <si>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</si>
  <si>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</si>
  <si>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</si>
  <si>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</si>
  <si>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</si>
  <si>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</si>
  <si>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</si>
  <si>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</si>
  <si>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</si>
  <si>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</si>
  <si>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</si>
  <si>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</si>
  <si>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</si>
  <si>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</si>
  <si>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</si>
  <si>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</si>
  <si>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</si>
  <si>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</si>
  <si>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</si>
  <si>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</si>
  <si>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</si>
  <si>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</si>
  <si>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</si>
  <si>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</si>
  <si>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</si>
  <si>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</si>
  <si>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</si>
  <si>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</si>
  <si>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</si>
  <si>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</si>
  <si>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</si>
  <si>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</si>
  <si>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</si>
  <si>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</si>
  <si>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</si>
  <si>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</si>
  <si>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</si>
  <si>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</si>
  <si>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</si>
  <si>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</si>
  <si>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</si>
  <si>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</si>
  <si>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</si>
  <si>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</si>
  <si>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</si>
  <si>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</si>
  <si>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</si>
  <si>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</si>
  <si>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</si>
  <si>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</si>
  <si>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</si>
  <si>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</si>
  <si>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</si>
  <si>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</si>
  <si>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</si>
  <si>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</si>
  <si>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</si>
  <si>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</si>
  <si>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</si>
  <si>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</si>
  <si>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</si>
  <si>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</si>
  <si>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</si>
  <si>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</si>
  <si>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</si>
  <si>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</si>
  <si>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</si>
  <si>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</si>
  <si>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</si>
  <si>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</si>
  <si>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</si>
  <si>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</si>
  <si>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</si>
  <si>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</si>
  <si>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</si>
  <si>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</si>
  <si>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</si>
  <si>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</si>
  <si>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</si>
  <si>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</si>
  <si>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</si>
  <si>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</si>
  <si>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</si>
  <si>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</si>
  <si>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</si>
  <si>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</si>
  <si>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</si>
  <si>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</si>
  <si>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</si>
  <si>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</si>
  <si>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</si>
  <si>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</si>
  <si>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</si>
  <si>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</si>
  <si>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</si>
  <si>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</si>
  <si>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</si>
  <si>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</si>
  <si>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</si>
  <si>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</si>
  <si>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</si>
  <si>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</si>
  <si>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</si>
  <si>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</si>
  <si>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</si>
  <si>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</si>
  <si>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</si>
  <si>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</si>
  <si>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</si>
  <si>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</si>
  <si>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</si>
  <si>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</si>
  <si>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</si>
  <si>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</si>
  <si>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</si>
  <si>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</si>
  <si>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</si>
  <si>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</si>
  <si>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</si>
  <si>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</si>
  <si>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</si>
  <si>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</si>
  <si>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</si>
  <si>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</si>
  <si>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</si>
  <si>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</si>
  <si>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</si>
  <si>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</si>
  <si>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</si>
  <si>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</si>
  <si>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</si>
  <si>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</si>
  <si>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</si>
  <si>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</si>
  <si>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</si>
  <si>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</si>
  <si>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</si>
  <si>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</si>
  <si>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</si>
  <si>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</si>
  <si>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</si>
  <si>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</si>
  <si>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</si>
  <si>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</si>
  <si>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</si>
  <si>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</si>
  <si>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</si>
  <si>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</si>
  <si>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</si>
  <si>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</si>
  <si>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</si>
  <si>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</si>
  <si>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</si>
  <si>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</si>
  <si>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</si>
  <si>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</si>
  <si>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</si>
  <si>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</si>
  <si>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</si>
  <si>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</si>
  <si>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</si>
  <si>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</si>
  <si>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</si>
  <si>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</si>
  <si>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</si>
  <si>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</si>
  <si>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</si>
  <si>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</si>
  <si>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</si>
  <si>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</si>
  <si>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</si>
  <si>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</si>
  <si>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</si>
  <si>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</si>
  <si>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</si>
  <si>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</si>
  <si>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</si>
  <si>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</si>
  <si>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</si>
  <si>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</si>
  <si>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</si>
  <si>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</si>
  <si>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</si>
  <si>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</si>
  <si>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</si>
  <si>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</si>
  <si>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</si>
  <si>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</si>
  <si>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</si>
  <si>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</si>
  <si>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</si>
  <si>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</si>
  <si>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</si>
  <si>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</si>
  <si>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</si>
  <si>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</si>
  <si>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</si>
  <si>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</si>
  <si>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</si>
  <si>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</si>
  <si>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</si>
  <si>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</si>
  <si>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</si>
  <si>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</si>
  <si>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</si>
  <si>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</si>
  <si>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</si>
  <si>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</si>
  <si>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</si>
  <si>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</si>
  <si>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</si>
  <si>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</si>
  <si>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</si>
  <si>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</si>
  <si>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</si>
  <si>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</si>
  <si>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</si>
  <si>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</si>
  <si>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</si>
  <si>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</si>
  <si>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</si>
  <si>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</si>
  <si>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</si>
  <si>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</si>
  <si>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</si>
  <si>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</si>
  <si>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</si>
  <si>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</si>
  <si>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</si>
  <si>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</si>
  <si>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</si>
  <si>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</si>
  <si>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</si>
  <si>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</si>
  <si>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</si>
  <si>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</si>
  <si>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</si>
  <si>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</si>
  <si>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</si>
  <si>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</si>
  <si>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</si>
  <si>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</si>
  <si>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</si>
  <si>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</si>
  <si>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</si>
  <si>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</si>
  <si>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</si>
  <si>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</si>
  <si>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</si>
  <si>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</si>
  <si>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</si>
  <si>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</si>
  <si>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</si>
  <si>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</si>
  <si>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</si>
  <si>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</si>
  <si>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</si>
  <si>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</si>
  <si>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</si>
  <si>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</si>
  <si>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</si>
  <si>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</si>
  <si>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</si>
  <si>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</si>
  <si>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</si>
  <si>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</si>
  <si>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</si>
  <si>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</si>
  <si>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</si>
  <si>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</si>
  <si>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</si>
  <si>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</si>
  <si>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</si>
  <si>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</si>
  <si>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</si>
  <si>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</si>
  <si>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</si>
  <si>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</si>
  <si>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</si>
  <si>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</si>
  <si>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</si>
  <si>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</si>
  <si>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</si>
  <si>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</si>
  <si>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</si>
  <si>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</si>
  <si>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</si>
  <si>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</si>
  <si>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</si>
  <si>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</si>
  <si>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</si>
  <si>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</si>
  <si>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</si>
  <si>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</si>
  <si>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</si>
  <si>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</si>
  <si>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</si>
  <si>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</si>
  <si>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</si>
  <si>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</si>
  <si>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</si>
  <si>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</si>
  <si>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</si>
  <si>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</si>
  <si>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</si>
  <si>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</si>
  <si>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</si>
  <si>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</si>
  <si>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</si>
  <si>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</si>
  <si>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</si>
  <si>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</si>
  <si>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</si>
  <si>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</si>
  <si>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</si>
  <si>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</si>
  <si>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</si>
  <si>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</si>
  <si>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</si>
  <si>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</si>
  <si>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</si>
  <si>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</si>
  <si>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</si>
  <si>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</si>
  <si>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</si>
  <si>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</si>
  <si>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</si>
  <si>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</si>
  <si>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</si>
  <si>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</si>
  <si>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</si>
  <si>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</si>
  <si>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</si>
  <si>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</si>
  <si>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</si>
  <si>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</si>
  <si>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</si>
  <si>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</si>
  <si>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</si>
  <si>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</si>
  <si>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</si>
  <si>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</si>
  <si>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</si>
  <si>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</si>
  <si>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</si>
  <si>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</si>
  <si>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</si>
  <si>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</si>
  <si>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</si>
  <si>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</si>
  <si>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</si>
  <si>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</si>
  <si>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</si>
  <si>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</si>
  <si>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</si>
  <si>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</si>
  <si>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</si>
  <si>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</si>
  <si>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</si>
  <si>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</si>
  <si>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</si>
  <si>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</si>
  <si>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</si>
  <si>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</si>
  <si>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</si>
  <si>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</si>
  <si>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</si>
  <si>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</si>
  <si>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</si>
  <si>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</si>
  <si>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</si>
  <si>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</si>
  <si>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</si>
  <si>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</si>
  <si>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</si>
  <si>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</si>
  <si>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</si>
  <si>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</si>
  <si>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</si>
  <si>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</si>
  <si>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</si>
  <si>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</si>
  <si>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</si>
  <si>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</si>
  <si>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</si>
  <si>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</si>
  <si>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</si>
  <si>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</si>
  <si>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</si>
  <si>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</si>
  <si>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</si>
  <si>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</si>
  <si>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</si>
  <si>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</si>
  <si>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</si>
  <si>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</si>
  <si>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</si>
  <si>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</si>
  <si>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</si>
  <si>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</si>
  <si>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</si>
  <si>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</si>
  <si>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</si>
  <si>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</si>
  <si>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</si>
  <si>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</si>
  <si>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</si>
  <si>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</si>
  <si>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</si>
  <si>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</si>
  <si>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</si>
  <si>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</si>
  <si>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</si>
  <si>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</si>
  <si>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</si>
  <si>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</si>
  <si>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</si>
  <si>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</si>
  <si>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</si>
  <si>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</si>
  <si>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</si>
  <si>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</si>
  <si>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</si>
  <si>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</si>
  <si>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</si>
  <si>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</si>
  <si>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</si>
  <si>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</si>
  <si>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</si>
  <si>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</si>
  <si>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</si>
  <si>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</si>
  <si>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</si>
  <si>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</si>
  <si>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</si>
  <si>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</si>
  <si>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</si>
  <si>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</si>
  <si>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</si>
  <si>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</si>
  <si>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</si>
  <si>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</si>
  <si>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</si>
  <si>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</si>
  <si>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</si>
  <si>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</si>
  <si>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</si>
  <si>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</si>
  <si>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</si>
  <si>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</si>
  <si>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</si>
  <si>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</si>
  <si>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</si>
  <si>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</si>
  <si>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</si>
  <si>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</si>
  <si>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</si>
  <si>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</si>
  <si>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</si>
  <si>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</si>
  <si>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</si>
  <si>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</si>
  <si>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</si>
  <si>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</si>
  <si>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</si>
  <si>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</si>
  <si>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</si>
  <si>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</si>
  <si>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</si>
  <si>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</si>
  <si>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</si>
  <si>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</si>
  <si>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</si>
  <si>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</si>
  <si>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</si>
  <si>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</si>
  <si>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</si>
  <si>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</si>
  <si>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</si>
  <si>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</si>
  <si>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</si>
  <si>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</si>
  <si>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</si>
  <si>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</si>
  <si>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</si>
  <si>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</si>
  <si>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</si>
  <si>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</si>
  <si>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</si>
  <si>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</si>
  <si>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</si>
  <si>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</si>
  <si>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</si>
  <si>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</si>
  <si>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</si>
  <si>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</si>
  <si>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</si>
  <si>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</si>
  <si>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</si>
  <si>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</si>
  <si>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</si>
  <si>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</si>
  <si>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</si>
  <si>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</si>
  <si>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</si>
  <si>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</si>
  <si>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</si>
  <si>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</si>
  <si>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</si>
  <si>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</si>
  <si>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</si>
  <si>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</si>
  <si>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</si>
  <si>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</si>
  <si>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</si>
  <si>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</si>
  <si>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</si>
  <si>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</si>
  <si>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</si>
  <si>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</si>
  <si>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</si>
  <si>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</si>
  <si>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</si>
  <si>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</si>
  <si>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</si>
  <si>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</si>
  <si>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</si>
  <si>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</si>
  <si>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</si>
  <si>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</si>
  <si>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</si>
  <si>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</si>
  <si>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</si>
  <si>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</si>
  <si>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</si>
  <si>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</si>
  <si>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</si>
  <si>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</si>
  <si>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</si>
  <si>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</si>
  <si>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</si>
  <si>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</si>
  <si>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</si>
  <si>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</si>
  <si>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</si>
  <si>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</si>
  <si>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</si>
  <si>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</si>
  <si>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</si>
  <si>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</si>
  <si>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</si>
  <si>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</si>
  <si>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</si>
  <si>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</si>
  <si>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</si>
  <si>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</si>
  <si>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</si>
  <si>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</si>
  <si>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</si>
  <si>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</si>
  <si>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</si>
  <si>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</si>
  <si>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</si>
  <si>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</si>
  <si>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</si>
  <si>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</si>
  <si>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</si>
  <si>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</si>
  <si>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</si>
  <si>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</si>
  <si>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</si>
  <si>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</si>
  <si>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</si>
  <si>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</si>
  <si>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</si>
  <si>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</si>
  <si>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</si>
  <si>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</si>
  <si>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</si>
  <si>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</si>
  <si>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</si>
  <si>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</si>
  <si>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</si>
  <si>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</si>
  <si>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</si>
  <si>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</si>
  <si>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</si>
  <si>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</si>
  <si>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</si>
  <si>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</si>
  <si>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</si>
  <si>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</si>
  <si>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</si>
  <si>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</si>
  <si>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</si>
  <si>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</si>
  <si>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</si>
  <si>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</si>
  <si>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</si>
  <si>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</si>
  <si>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</si>
  <si>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</si>
  <si>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</si>
  <si>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</si>
  <si>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</si>
  <si>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</si>
  <si>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</si>
  <si>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</si>
  <si>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</si>
  <si>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</si>
  <si>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</si>
  <si>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</si>
  <si>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</si>
  <si>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</si>
  <si>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</si>
  <si>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</si>
  <si>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</si>
  <si>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</si>
  <si>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</si>
  <si>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</si>
  <si>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</si>
  <si>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</si>
  <si>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</si>
  <si>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</si>
  <si>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</si>
  <si>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</si>
  <si>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</si>
  <si>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</si>
  <si>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</si>
  <si>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</si>
  <si>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</si>
  <si>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</si>
  <si>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</si>
  <si>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</si>
  <si>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</si>
  <si>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</si>
  <si>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</si>
  <si>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</si>
  <si>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</si>
  <si>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</si>
  <si>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</si>
  <si>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</si>
  <si>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</si>
  <si>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</si>
  <si>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</si>
  <si>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</si>
  <si>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</si>
  <si>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</si>
  <si>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</si>
  <si>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</si>
  <si>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</si>
  <si>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</si>
  <si>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</si>
  <si>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</si>
  <si>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</si>
  <si>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</si>
  <si>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</si>
  <si>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</si>
  <si>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</si>
  <si>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</si>
  <si>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</si>
  <si>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</si>
  <si>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</si>
  <si>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</si>
  <si>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</si>
  <si>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</si>
  <si>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</si>
  <si>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</si>
  <si>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</si>
  <si>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</si>
  <si>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</si>
  <si>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</si>
  <si>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</si>
  <si>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</si>
  <si>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</si>
  <si>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</si>
  <si>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</si>
  <si>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</si>
  <si>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</si>
  <si>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</si>
  <si>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</si>
  <si>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</si>
  <si>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</si>
  <si>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</si>
  <si>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</si>
  <si>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</si>
  <si>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</si>
  <si>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</si>
  <si>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</si>
  <si>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</si>
  <si>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</si>
  <si>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</si>
  <si>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</si>
  <si>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</si>
  <si>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</si>
  <si>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</si>
  <si>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</si>
  <si>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</si>
  <si>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</si>
  <si>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</si>
  <si>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</si>
  <si>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</si>
  <si>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</si>
  <si>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</si>
  <si>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</si>
  <si>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</si>
  <si>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</si>
  <si>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</si>
  <si>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</si>
  <si>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</si>
  <si>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</si>
  <si>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</si>
  <si>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</si>
  <si>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</si>
  <si>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</si>
  <si>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</si>
  <si>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</si>
  <si>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</si>
  <si>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</si>
  <si>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</si>
  <si>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</si>
  <si>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</si>
  <si>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</si>
  <si>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</si>
  <si>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</si>
  <si>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</si>
  <si>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</si>
  <si>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</si>
  <si>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</si>
  <si>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</si>
  <si>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</si>
  <si>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</si>
  <si>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</si>
  <si>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</si>
  <si>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</si>
  <si>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</si>
  <si>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</si>
  <si>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</si>
  <si>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</si>
  <si>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</si>
  <si>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</si>
  <si>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</si>
  <si>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</si>
  <si>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</si>
  <si>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</si>
  <si>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</si>
  <si>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</si>
  <si>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</si>
  <si>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</si>
  <si>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</si>
  <si>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</si>
  <si>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</si>
  <si>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</si>
  <si>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</si>
  <si>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</si>
  <si>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</si>
  <si>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</si>
  <si>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</si>
  <si>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</si>
  <si>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</si>
  <si>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</si>
  <si>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</si>
  <si>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</si>
  <si>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</si>
  <si>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</si>
  <si>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</si>
  <si>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</si>
  <si>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</si>
  <si>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</si>
  <si>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</si>
  <si>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</si>
  <si>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</si>
  <si>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</si>
  <si>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</si>
  <si>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</si>
  <si>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</si>
  <si>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</si>
  <si>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</si>
  <si>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</si>
  <si>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</si>
  <si>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</si>
  <si>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</si>
  <si>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</si>
  <si>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</si>
  <si>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</si>
  <si>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</si>
  <si>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</si>
  <si>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</si>
  <si>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</si>
  <si>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</si>
  <si>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</si>
  <si>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</si>
  <si>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</si>
  <si>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</si>
  <si>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</si>
  <si>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</si>
  <si>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</si>
  <si>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</si>
  <si>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</si>
  <si>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</si>
  <si>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</si>
  <si>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</si>
  <si>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</si>
  <si>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</si>
  <si>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</si>
  <si>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</si>
  <si>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</si>
  <si>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</si>
  <si>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</si>
  <si>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</si>
  <si>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</si>
  <si>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</si>
  <si>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</si>
  <si>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</si>
  <si>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</si>
  <si>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</si>
  <si>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</si>
  <si>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</si>
  <si>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</si>
  <si>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</si>
  <si>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</si>
  <si>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</si>
  <si>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</si>
  <si>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</si>
  <si>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</si>
  <si>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</si>
  <si>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</si>
  <si>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</si>
  <si>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</si>
  <si>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</si>
  <si>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</si>
  <si>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</si>
  <si>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</si>
  <si>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</si>
  <si>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</si>
  <si>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</si>
  <si>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</si>
  <si>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</si>
  <si>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</si>
  <si>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</si>
  <si>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</si>
  <si>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</si>
  <si>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</si>
  <si>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</si>
  <si>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</si>
  <si>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</si>
  <si>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</si>
  <si>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</si>
  <si>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</si>
  <si>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</si>
  <si>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</si>
  <si>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</si>
  <si>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</si>
  <si>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</si>
  <si>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</si>
  <si>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</si>
  <si>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</si>
  <si>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</si>
  <si>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</si>
  <si>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</si>
  <si>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</si>
  <si>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</si>
  <si>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</si>
  <si>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</si>
  <si>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</si>
  <si>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</si>
  <si>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</si>
  <si>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</si>
  <si>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</si>
  <si>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</si>
  <si>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</si>
  <si>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</si>
  <si>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</si>
  <si>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</si>
  <si>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</si>
  <si>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</si>
  <si>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</si>
  <si>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</si>
  <si>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</si>
  <si>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</si>
  <si>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</si>
  <si>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</si>
  <si>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</si>
  <si>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</si>
  <si>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</si>
  <si>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</si>
  <si>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</si>
  <si>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</si>
  <si>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</si>
  <si>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</si>
  <si>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</si>
  <si>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</si>
  <si>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</si>
  <si>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</si>
  <si>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</si>
  <si>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</si>
  <si>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</si>
  <si>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</si>
  <si>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</si>
  <si>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</si>
  <si>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</si>
  <si>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</si>
  <si>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</si>
  <si>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</si>
  <si>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</si>
  <si>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</si>
  <si>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</si>
  <si>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</si>
  <si>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</si>
  <si>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</si>
  <si>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</si>
  <si>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</si>
  <si>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</si>
  <si>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</si>
  <si>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</si>
  <si>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</si>
  <si>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</si>
  <si>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</si>
  <si>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</si>
  <si>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</si>
  <si>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</si>
  <si>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</si>
  <si>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</si>
  <si>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</si>
  <si>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</si>
  <si>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</si>
  <si>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</si>
  <si>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</si>
  <si>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</si>
  <si>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</si>
  <si>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</si>
  <si>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</si>
  <si>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</si>
  <si>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</si>
  <si>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</si>
  <si>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</si>
  <si>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</si>
  <si>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</si>
  <si>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</si>
  <si>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</si>
  <si>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</si>
  <si>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</si>
  <si>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</si>
  <si>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</si>
  <si>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</si>
  <si>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</si>
  <si>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</si>
  <si>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</si>
  <si>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</si>
  <si>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</si>
  <si>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</si>
  <si>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</si>
  <si>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</si>
  <si>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</si>
  <si>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</si>
  <si>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</si>
  <si>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</si>
  <si>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</si>
  <si>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</si>
  <si>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</si>
  <si>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</si>
  <si>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</si>
  <si>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</si>
  <si>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</si>
  <si>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</si>
  <si>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</si>
  <si>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</si>
  <si>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</si>
  <si>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</si>
  <si>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</si>
  <si>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</si>
  <si>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</si>
  <si>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</si>
  <si>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</si>
  <si>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</si>
  <si>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</si>
  <si>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</si>
  <si>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</si>
  <si>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</si>
  <si>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</si>
  <si>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</si>
  <si>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</si>
  <si>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</si>
  <si>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</si>
  <si>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</si>
  <si>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</si>
  <si>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</si>
  <si>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</si>
  <si>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</si>
  <si>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</si>
  <si>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</si>
  <si>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</si>
  <si>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</si>
  <si>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</si>
  <si>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</si>
  <si>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</si>
  <si>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</si>
  <si>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</si>
  <si>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</si>
  <si>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</si>
  <si>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</si>
  <si>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</si>
  <si>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</si>
  <si>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</si>
  <si>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</si>
  <si>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</si>
  <si>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</si>
  <si>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</si>
  <si>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</si>
  <si>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</si>
  <si>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</si>
  <si>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</si>
  <si>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</si>
  <si>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</si>
  <si>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</si>
  <si>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</si>
  <si>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</si>
  <si>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</si>
  <si>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</si>
  <si>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</si>
  <si>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</si>
  <si>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</si>
  <si>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</si>
  <si>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</si>
  <si>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</si>
  <si>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</si>
  <si>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</si>
  <si>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</si>
  <si>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</si>
  <si>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</si>
  <si>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</si>
  <si>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</si>
  <si>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</si>
  <si>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</si>
  <si>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</si>
  <si>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</si>
  <si>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</si>
  <si>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</si>
  <si>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</si>
  <si>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</si>
  <si>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</si>
  <si>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</si>
  <si>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</si>
  <si>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</si>
  <si>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</si>
  <si>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</si>
  <si>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</si>
  <si>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</si>
  <si>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</si>
  <si>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</si>
  <si>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</si>
  <si>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</si>
  <si>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</si>
  <si>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</si>
  <si>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</si>
  <si>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</si>
  <si>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</si>
  <si>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</si>
  <si>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</si>
  <si>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</si>
  <si>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</si>
  <si>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</si>
  <si>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</si>
  <si>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</si>
  <si>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</si>
  <si>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</si>
  <si>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</si>
  <si>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</si>
  <si>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</si>
  <si>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</si>
  <si>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</si>
  <si>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</si>
  <si>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</si>
  <si>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</si>
  <si>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</si>
  <si>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</si>
  <si>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</si>
  <si>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</si>
  <si>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</si>
  <si>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</si>
  <si>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</si>
  <si>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</si>
  <si>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</si>
  <si>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</si>
  <si>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</si>
  <si>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</si>
  <si>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</si>
  <si>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</si>
  <si>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</si>
  <si>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</si>
  <si>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</si>
  <si>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</si>
  <si>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</si>
  <si>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</si>
  <si>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</si>
  <si>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</si>
  <si>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</si>
  <si>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</si>
  <si>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</si>
  <si>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</si>
  <si>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</si>
  <si>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</si>
  <si>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</si>
  <si>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</si>
  <si>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</si>
  <si>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</si>
  <si>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</si>
  <si>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</si>
  <si>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</si>
  <si>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</si>
  <si>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</si>
  <si>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</si>
  <si>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</si>
  <si>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</si>
  <si>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</si>
  <si>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</si>
  <si>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</si>
  <si>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</si>
  <si>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</si>
  <si>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</si>
  <si>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</si>
  <si>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</si>
  <si>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</si>
  <si>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</si>
  <si>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</si>
  <si>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</si>
  <si>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</si>
  <si>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</si>
  <si>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</si>
  <si>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</si>
  <si>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</si>
  <si>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</si>
  <si>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</si>
  <si>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</si>
  <si>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</si>
  <si>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</si>
  <si>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</si>
  <si>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</si>
  <si>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</si>
  <si>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</si>
  <si>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</si>
  <si>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</si>
  <si>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</si>
  <si>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</si>
  <si>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</si>
  <si>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</si>
  <si>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</si>
  <si>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</si>
  <si>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</si>
  <si>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</si>
  <si>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</si>
  <si>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</si>
  <si>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</si>
  <si>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</si>
  <si>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</si>
  <si>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</si>
  <si>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</si>
  <si>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</si>
  <si>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</si>
  <si>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</si>
  <si>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</si>
  <si>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</si>
  <si>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</si>
  <si>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</si>
  <si>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</si>
  <si>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</si>
  <si>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</si>
  <si>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</si>
  <si>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</si>
  <si>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</si>
  <si>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</si>
  <si>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</si>
  <si>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</si>
  <si>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</si>
  <si>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</si>
  <si>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</si>
  <si>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</si>
  <si>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</si>
  <si>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</si>
  <si>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</si>
  <si>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</si>
  <si>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</si>
  <si>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</si>
  <si>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</si>
  <si>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</si>
  <si>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</si>
  <si>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</si>
  <si>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</si>
  <si>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</si>
  <si>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</si>
  <si>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</si>
  <si>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</si>
  <si>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</si>
  <si>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</si>
  <si>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</si>
  <si>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</si>
  <si>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</si>
  <si>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</si>
  <si>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</si>
  <si>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</si>
  <si>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</si>
  <si>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</si>
  <si>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</si>
  <si>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</si>
  <si>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</si>
  <si>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</si>
  <si>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</si>
  <si>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</si>
  <si>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</si>
  <si>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</si>
  <si>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</si>
  <si>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</si>
  <si>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</si>
  <si>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</si>
  <si>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</si>
  <si>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</si>
  <si>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</si>
  <si>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</si>
  <si>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</si>
  <si>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</si>
  <si>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</si>
  <si>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</si>
  <si>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</si>
  <si>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</si>
  <si>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</si>
  <si>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</si>
  <si>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</si>
  <si>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</si>
  <si>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</si>
  <si>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</si>
  <si>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</si>
  <si>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</si>
  <si>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</si>
  <si>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</si>
  <si>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</si>
  <si>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</si>
  <si>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</si>
  <si>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</si>
  <si>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</si>
  <si>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</si>
  <si>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</si>
  <si>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</si>
  <si>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</si>
  <si>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</si>
  <si>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</si>
  <si>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</si>
  <si>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</si>
  <si>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</si>
  <si>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</si>
  <si>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</si>
  <si>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</si>
  <si>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</si>
  <si>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</si>
  <si>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</si>
  <si>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</si>
  <si>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</si>
  <si>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</si>
  <si>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</si>
  <si>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</si>
  <si>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</si>
  <si>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</si>
  <si>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</si>
  <si>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</si>
  <si>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</si>
  <si>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</si>
  <si>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</si>
  <si>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</si>
  <si>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</si>
  <si>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</si>
  <si>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</si>
  <si>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</si>
  <si>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</si>
  <si>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</si>
  <si>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</si>
  <si>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</si>
  <si>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</si>
  <si>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</si>
  <si>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</si>
  <si>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</si>
  <si>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</si>
  <si>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</si>
  <si>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</si>
  <si>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</si>
  <si>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</si>
  <si>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</si>
  <si>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</si>
  <si>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</si>
  <si>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</si>
  <si>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</si>
  <si>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</si>
  <si>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</si>
  <si>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</si>
  <si>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</si>
  <si>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</si>
  <si>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</si>
  <si>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</si>
  <si>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</si>
  <si>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</si>
  <si>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</si>
  <si>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</si>
  <si>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</si>
  <si>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</si>
  <si>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</si>
  <si>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</si>
  <si>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</si>
  <si>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</si>
  <si>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</si>
  <si>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</si>
  <si>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</si>
  <si>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</si>
  <si>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</si>
  <si>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</si>
  <si>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</si>
  <si>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</si>
  <si>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</si>
  <si>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</si>
  <si>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</si>
  <si>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</si>
  <si>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</si>
  <si>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</si>
  <si>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</si>
  <si>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</si>
  <si>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</si>
  <si>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</si>
  <si>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</si>
  <si>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</si>
  <si>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</si>
  <si>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</si>
  <si>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</si>
  <si>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</si>
  <si>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</si>
  <si>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</si>
  <si>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</si>
  <si>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</si>
  <si>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</si>
  <si>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</si>
  <si>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</si>
  <si>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</si>
  <si>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</si>
  <si>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</si>
  <si>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</si>
  <si>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</si>
  <si>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</si>
  <si>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</si>
  <si>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</si>
  <si>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</si>
  <si>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</si>
  <si>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</si>
  <si>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</si>
  <si>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</si>
  <si>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</si>
  <si>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</si>
  <si>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</si>
  <si>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</si>
  <si>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</si>
  <si>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</si>
  <si>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</si>
  <si>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</si>
  <si>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</si>
  <si>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</si>
  <si>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</si>
  <si>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</si>
  <si>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</si>
  <si>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</si>
  <si>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</si>
  <si>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</si>
  <si>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</si>
  <si>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</si>
  <si>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</si>
  <si>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</si>
  <si>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</si>
  <si>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</si>
  <si>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</si>
  <si>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</si>
  <si>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</si>
  <si>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</si>
  <si>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</si>
  <si>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</si>
  <si>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</si>
  <si>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</si>
  <si>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</si>
  <si>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</si>
  <si>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</si>
  <si>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</si>
  <si>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</si>
  <si>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</si>
  <si>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</si>
  <si>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</si>
  <si>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</si>
  <si>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</si>
  <si>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</si>
  <si>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</si>
  <si>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</si>
  <si>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</si>
  <si>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</si>
  <si>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</si>
  <si>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</si>
  <si>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</si>
  <si>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</si>
  <si>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</si>
  <si>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</si>
  <si>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</si>
  <si>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</si>
  <si>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</si>
  <si>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</si>
  <si>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</si>
  <si>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</si>
  <si>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</si>
  <si>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</si>
  <si>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</si>
  <si>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</si>
  <si>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</si>
  <si>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</si>
  <si>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</si>
  <si>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</si>
  <si>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</si>
  <si>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</si>
  <si>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</si>
  <si>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</si>
  <si>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</si>
  <si>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</si>
  <si>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</si>
  <si>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</si>
  <si>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</si>
  <si>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</si>
  <si>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</si>
  <si>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</si>
  <si>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</si>
  <si>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</si>
  <si>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</si>
  <si>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</si>
  <si>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</si>
  <si>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</si>
  <si>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</si>
  <si>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</si>
  <si>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</si>
  <si>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</si>
  <si>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</si>
  <si>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</si>
  <si>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</si>
  <si>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</si>
  <si>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</si>
  <si>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</si>
  <si>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</si>
  <si>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</si>
  <si>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</si>
  <si>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</si>
  <si>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</si>
  <si>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</si>
  <si>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</si>
  <si>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</si>
  <si>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</si>
  <si>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</si>
  <si>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</si>
  <si>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</si>
  <si>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</si>
  <si>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</si>
  <si>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</si>
  <si>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</si>
  <si>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</si>
  <si>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</si>
  <si>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</si>
  <si>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</si>
  <si>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</si>
  <si>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</si>
  <si>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</si>
  <si>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</si>
  <si>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</si>
  <si>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</si>
  <si>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</si>
  <si>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</si>
  <si>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</si>
  <si>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</si>
  <si>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</si>
  <si>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</si>
  <si>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</si>
  <si>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</si>
  <si>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</si>
  <si>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</si>
  <si>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</si>
  <si>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</si>
  <si>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</si>
  <si>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</si>
  <si>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</si>
  <si>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</si>
  <si>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</si>
  <si>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</si>
  <si>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</si>
  <si>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</si>
  <si>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</si>
  <si>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</si>
  <si>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</si>
  <si>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</si>
  <si>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</si>
  <si>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</si>
  <si>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</si>
  <si>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</si>
  <si>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</si>
  <si>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</si>
  <si>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</si>
  <si>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</si>
  <si>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</si>
  <si>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</si>
  <si>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</si>
  <si>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</si>
  <si>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</si>
  <si>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</si>
  <si>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</si>
  <si>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</si>
  <si>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</si>
  <si>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</si>
  <si>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</si>
  <si>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</si>
  <si>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</si>
  <si>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</si>
  <si>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</si>
  <si>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</si>
  <si>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</si>
  <si>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</si>
  <si>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</si>
  <si>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</si>
  <si>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</si>
  <si>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</si>
  <si>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</si>
  <si>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</si>
  <si>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</si>
  <si>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</si>
  <si>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</si>
  <si>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</si>
  <si>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</si>
  <si>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</si>
  <si>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</si>
  <si>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</si>
  <si>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</si>
  <si>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</si>
  <si>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</si>
  <si>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</si>
  <si>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</si>
  <si>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</si>
  <si>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</si>
  <si>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</si>
  <si>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</si>
  <si>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</si>
  <si>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</si>
  <si>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</si>
  <si>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</si>
  <si>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</si>
  <si>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</si>
  <si>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</si>
  <si>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</si>
  <si>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</si>
  <si>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</si>
  <si>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</si>
  <si>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</si>
  <si>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</si>
  <si>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</si>
  <si>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</si>
  <si>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</si>
  <si>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</si>
  <si>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</si>
  <si>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</si>
  <si>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</si>
  <si>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</si>
  <si>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</si>
  <si>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</si>
  <si>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</si>
  <si>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</si>
  <si>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</si>
  <si>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</si>
  <si>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</si>
  <si>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</si>
  <si>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</si>
  <si>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</si>
  <si>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</si>
  <si>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</si>
  <si>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</si>
  <si>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</si>
  <si>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</si>
  <si>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</si>
  <si>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</si>
  <si>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</si>
  <si>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</si>
  <si>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</si>
  <si>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</si>
  <si>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</si>
  <si>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</si>
  <si>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</si>
  <si>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</si>
  <si>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</si>
  <si>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</si>
  <si>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</si>
  <si>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</si>
  <si>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</si>
  <si>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</si>
  <si>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</si>
  <si>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</si>
  <si>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</si>
  <si>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</si>
  <si>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</si>
  <si>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</si>
  <si>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</si>
  <si>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</si>
  <si>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</si>
  <si>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</si>
  <si>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</si>
  <si>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</si>
  <si>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</si>
  <si>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</si>
  <si>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</si>
  <si>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</si>
  <si>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</si>
  <si>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</si>
  <si>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</si>
  <si>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</si>
  <si>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</si>
  <si>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</si>
  <si>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</si>
  <si>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</si>
  <si>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</si>
  <si>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</si>
  <si>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</si>
  <si>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</si>
  <si>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</si>
  <si>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</si>
  <si>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</si>
  <si>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</si>
  <si>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</si>
  <si>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</si>
  <si>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</si>
  <si>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</si>
  <si>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</si>
  <si>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</si>
  <si>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</si>
  <si>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</si>
  <si>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</si>
  <si>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</si>
  <si>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</si>
  <si>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</si>
  <si>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</si>
  <si>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</si>
  <si>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</si>
  <si>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</si>
  <si>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</si>
  <si>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</si>
  <si>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</si>
  <si>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</si>
  <si>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</si>
  <si>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</si>
  <si>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</si>
  <si>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</si>
  <si>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</si>
  <si>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</si>
  <si>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</si>
  <si>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</si>
  <si>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</si>
  <si>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</si>
  <si>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</si>
  <si>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</si>
  <si>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</si>
  <si>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</si>
  <si>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</si>
  <si>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</si>
  <si>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</si>
  <si>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</si>
  <si>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</si>
  <si>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</si>
  <si>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</si>
  <si>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</si>
  <si>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</si>
  <si>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</si>
  <si>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</si>
  <si>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</si>
  <si>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</si>
  <si>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</si>
  <si>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</si>
  <si>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</si>
  <si>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</si>
  <si>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</si>
  <si>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</si>
  <si>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</si>
  <si>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</si>
  <si>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</si>
  <si>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</si>
  <si>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</si>
  <si>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</si>
  <si>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</si>
  <si>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</si>
  <si>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</si>
  <si>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</si>
  <si>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</si>
  <si>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</si>
  <si>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</si>
  <si>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</si>
  <si>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</si>
  <si>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</si>
  <si>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</si>
  <si>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</si>
  <si>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</si>
  <si>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</si>
  <si>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</si>
  <si>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</si>
  <si>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</si>
  <si>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</si>
  <si>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</si>
  <si>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</si>
  <si>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</si>
  <si>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</si>
  <si>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</si>
  <si>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</si>
  <si>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</si>
  <si>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</si>
  <si>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</si>
  <si>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</si>
  <si>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</si>
  <si>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</si>
  <si>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</si>
  <si>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</si>
  <si>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</si>
  <si>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</si>
  <si>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</si>
  <si>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</si>
  <si>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</si>
  <si>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</si>
  <si>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</si>
  <si>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</si>
  <si>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</si>
  <si>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</si>
  <si>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</si>
  <si>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</si>
  <si>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</si>
  <si>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</si>
  <si>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</si>
  <si>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</si>
  <si>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</si>
  <si>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</si>
  <si>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</si>
  <si>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</si>
  <si>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</si>
  <si>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</si>
  <si>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</si>
  <si>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</si>
  <si>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</si>
  <si>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</si>
  <si>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</si>
  <si>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</si>
  <si>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</si>
  <si>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</si>
  <si>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</si>
  <si>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</si>
  <si>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</si>
  <si>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</si>
  <si>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</si>
  <si>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</si>
  <si>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</si>
  <si>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</si>
  <si>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</si>
  <si>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</si>
  <si>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</si>
  <si>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</si>
  <si>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</si>
  <si>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</si>
  <si>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</si>
  <si>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</si>
  <si>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</si>
  <si>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</si>
  <si>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</si>
  <si>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</si>
  <si>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</si>
  <si>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</si>
  <si>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</si>
  <si>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</si>
  <si>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</si>
  <si>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</si>
  <si>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</si>
  <si>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</si>
  <si>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</si>
  <si>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</si>
  <si>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</si>
  <si>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</si>
  <si>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</si>
  <si>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</si>
  <si>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</si>
  <si>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</si>
  <si>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</si>
  <si>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</si>
  <si>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</si>
  <si>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</si>
  <si>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</si>
  <si>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</si>
  <si>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</si>
  <si>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</si>
  <si>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</si>
  <si>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</si>
  <si>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</si>
  <si>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</si>
  <si>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</si>
  <si>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</si>
  <si>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</si>
  <si>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</si>
  <si>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</si>
  <si>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</si>
  <si>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</si>
  <si>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</si>
  <si>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</si>
  <si>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</si>
  <si>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</si>
  <si>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</si>
  <si>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</si>
  <si>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</si>
  <si>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</si>
  <si>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</si>
  <si>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</si>
  <si>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</si>
  <si>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</si>
  <si>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</si>
  <si>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</si>
  <si>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</si>
  <si>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</si>
  <si>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</si>
  <si>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</si>
  <si>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</si>
  <si>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</si>
  <si>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</si>
  <si>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</si>
  <si>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</si>
  <si>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</si>
  <si>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</si>
  <si>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</si>
  <si>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</si>
  <si>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</si>
  <si>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</si>
  <si>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</si>
  <si>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</si>
  <si>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</si>
  <si>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</si>
  <si>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</si>
  <si>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</si>
  <si>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</si>
  <si>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</si>
  <si>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</si>
  <si>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</si>
  <si>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</si>
  <si>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</si>
  <si>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</si>
  <si>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</si>
  <si>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</si>
  <si>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</si>
  <si>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</si>
  <si>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</si>
  <si>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</si>
  <si>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</si>
  <si>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</si>
  <si>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</si>
  <si>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</si>
  <si>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</si>
  <si>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</si>
  <si>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</si>
  <si>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</si>
  <si>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</si>
  <si>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</si>
  <si>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</si>
  <si>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</si>
  <si>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</si>
  <si>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</si>
  <si>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</si>
  <si>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</si>
  <si>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</si>
  <si>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</si>
  <si>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</si>
  <si>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</si>
  <si>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</si>
  <si>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</si>
  <si>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</si>
  <si>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</si>
  <si>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</si>
  <si>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</si>
  <si>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</si>
  <si>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</si>
  <si>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</si>
  <si>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</si>
  <si>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</si>
  <si>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</si>
  <si>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</si>
  <si>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</si>
  <si>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</si>
  <si>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</si>
  <si>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</si>
  <si>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</si>
  <si>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</si>
  <si>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</si>
  <si>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</si>
  <si>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</si>
  <si>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</si>
  <si>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</si>
  <si>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</si>
  <si>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</si>
  <si>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</si>
  <si>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</si>
  <si>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</si>
  <si>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</si>
  <si>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</si>
  <si>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</si>
  <si>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</si>
  <si>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</si>
  <si>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</si>
  <si>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</si>
  <si>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</si>
  <si>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</si>
  <si>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</si>
  <si>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</si>
  <si>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</si>
  <si>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</si>
  <si>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</si>
  <si>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</si>
  <si>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</si>
  <si>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</si>
  <si>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</si>
  <si>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</si>
  <si>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</si>
  <si>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</si>
  <si>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</si>
  <si>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</si>
  <si>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</si>
  <si>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</si>
  <si>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</si>
  <si>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</si>
  <si>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</si>
  <si>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</si>
  <si>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</si>
  <si>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</si>
  <si>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</si>
  <si>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</si>
  <si>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</si>
  <si>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</si>
  <si>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</si>
  <si>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</si>
  <si>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</si>
  <si>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</si>
  <si>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</si>
  <si>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</si>
  <si>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</si>
  <si>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</si>
  <si>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</si>
  <si>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</si>
  <si>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</si>
  <si>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</si>
  <si>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</si>
  <si>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</si>
  <si>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</si>
  <si>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</si>
  <si>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</si>
  <si>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</si>
  <si>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</si>
  <si>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</si>
  <si>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</si>
  <si>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</si>
  <si>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</si>
  <si>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</si>
  <si>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</si>
  <si>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</si>
  <si>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</si>
  <si>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</si>
  <si>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</si>
  <si>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</si>
  <si>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</si>
  <si>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</si>
  <si>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</si>
  <si>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</si>
  <si>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</si>
  <si>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</si>
  <si>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</si>
  <si>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</si>
  <si>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</si>
  <si>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</si>
  <si>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</si>
  <si>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</si>
  <si>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</si>
  <si>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</si>
  <si>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</si>
  <si>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</si>
  <si>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</si>
  <si>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</si>
  <si>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</si>
  <si>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</si>
  <si>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</si>
  <si>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</si>
  <si>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</si>
  <si>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</si>
  <si>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</si>
  <si>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</si>
  <si>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</si>
  <si>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</si>
  <si>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</si>
  <si>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</si>
  <si>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</si>
  <si>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</si>
  <si>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</si>
  <si>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</si>
  <si>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</si>
  <si>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</si>
  <si>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</si>
  <si>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</si>
  <si>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</si>
  <si>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</si>
  <si>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</si>
  <si>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</si>
  <si>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</si>
  <si>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</si>
  <si>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</si>
  <si>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</si>
  <si>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</si>
  <si>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</si>
  <si>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</si>
  <si>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</si>
  <si>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</si>
  <si>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</si>
  <si>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</si>
  <si>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</si>
  <si>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</si>
  <si>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</si>
  <si>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</si>
  <si>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</si>
  <si>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</si>
  <si>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</si>
  <si>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</si>
  <si>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</si>
  <si>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</si>
  <si>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</si>
  <si>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</si>
  <si>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</si>
  <si>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</si>
  <si>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</si>
  <si>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</si>
  <si>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</si>
  <si>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</si>
  <si>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</si>
  <si>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</si>
  <si>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</si>
  <si>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</si>
  <si>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</si>
  <si>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</si>
  <si>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</si>
  <si>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</si>
  <si>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</si>
  <si>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</si>
  <si>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</si>
  <si>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</si>
  <si>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</si>
  <si>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</si>
  <si>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</si>
  <si>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</si>
  <si>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</si>
  <si>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</si>
  <si>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</si>
  <si>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</si>
  <si>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</si>
  <si>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</si>
  <si>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</si>
  <si>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</si>
  <si>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</si>
  <si>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</si>
  <si>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</si>
  <si>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</si>
  <si>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</si>
  <si>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</si>
  <si>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</si>
  <si>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</si>
  <si>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</si>
  <si>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</si>
  <si>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</si>
  <si>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</si>
  <si>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</si>
  <si>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</si>
  <si>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</si>
  <si>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</si>
  <si>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</si>
  <si>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</si>
  <si>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</si>
  <si>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</si>
  <si>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</si>
  <si>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</si>
  <si>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</si>
  <si>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</si>
  <si>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</si>
  <si>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</si>
  <si>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</si>
  <si>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</si>
  <si>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</si>
  <si>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</si>
  <si>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</si>
  <si>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</si>
  <si>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</si>
  <si>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</si>
  <si>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</si>
  <si>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</si>
  <si>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</si>
  <si>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</si>
  <si>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</si>
  <si>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</si>
  <si>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</si>
  <si>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</si>
  <si>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</si>
  <si>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</si>
  <si>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</si>
  <si>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</si>
  <si>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</si>
  <si>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</si>
  <si>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</si>
  <si>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</si>
  <si>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</si>
  <si>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</si>
  <si>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</si>
  <si>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</si>
  <si>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</si>
  <si>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</si>
  <si>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</si>
  <si>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</si>
  <si>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</si>
  <si>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</si>
  <si>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</si>
  <si>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</si>
  <si>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</si>
  <si>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</si>
  <si>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</si>
  <si>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</si>
  <si>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</si>
  <si>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</si>
  <si>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</si>
  <si>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</si>
  <si>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</si>
  <si>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</si>
  <si>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</si>
  <si>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</si>
  <si>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</si>
  <si>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</si>
  <si>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</si>
  <si>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</si>
  <si>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</si>
  <si>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</si>
  <si>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</si>
  <si>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</si>
  <si>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</si>
  <si>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</si>
  <si>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</si>
  <si>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</si>
  <si>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</si>
  <si>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</si>
  <si>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</si>
  <si>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</si>
  <si>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</si>
  <si>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</si>
  <si>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</si>
  <si>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</si>
  <si>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</si>
  <si>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</si>
  <si>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</si>
  <si>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</si>
  <si>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</si>
  <si>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</si>
  <si>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</si>
  <si>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</si>
  <si>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</si>
  <si>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</si>
  <si>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</si>
  <si>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</si>
  <si>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</si>
  <si>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</si>
  <si>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</si>
  <si>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</si>
  <si>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</si>
  <si>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</si>
  <si>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</si>
  <si>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</si>
  <si>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</si>
  <si>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</si>
  <si>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</si>
  <si>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</si>
  <si>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</si>
  <si>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</si>
  <si>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</si>
  <si>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</si>
  <si>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</si>
  <si>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</si>
  <si>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</si>
  <si>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</si>
  <si>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</si>
  <si>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</si>
  <si>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</si>
  <si>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</si>
  <si>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</si>
  <si>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</si>
  <si>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</si>
  <si>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</si>
  <si>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</si>
  <si>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</si>
  <si>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</si>
  <si>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</si>
  <si>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</si>
  <si>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</si>
  <si>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</si>
  <si>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</si>
  <si>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</si>
  <si>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</si>
  <si>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</si>
  <si>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</si>
  <si>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</si>
  <si>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</si>
  <si>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</si>
  <si>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</si>
  <si>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</si>
  <si>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</si>
  <si>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</si>
  <si>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</si>
  <si>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</si>
  <si>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</si>
  <si>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</si>
  <si>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</si>
  <si>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</si>
  <si>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</si>
  <si>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</si>
  <si>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</si>
  <si>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</si>
  <si>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</si>
  <si>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</si>
  <si>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</si>
  <si>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</si>
  <si>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</si>
  <si>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</si>
  <si>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</si>
  <si>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</si>
  <si>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</si>
  <si>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</si>
  <si>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</si>
  <si>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</si>
  <si>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</si>
  <si>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</si>
  <si>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</si>
  <si>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</si>
  <si>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</si>
  <si>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</si>
  <si>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</si>
  <si>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</si>
  <si>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</si>
  <si>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</si>
  <si>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</si>
  <si>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</si>
  <si>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</si>
  <si>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</si>
  <si>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</si>
  <si>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</si>
  <si>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</si>
  <si>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</si>
  <si>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</si>
  <si>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</si>
  <si>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</si>
  <si>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</si>
  <si>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</si>
  <si>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</si>
  <si>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</si>
  <si>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</si>
  <si>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</si>
  <si>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</si>
  <si>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</si>
  <si>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</si>
  <si>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</si>
  <si>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</si>
  <si>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</si>
  <si>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</si>
  <si>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</si>
  <si>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</si>
  <si>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</si>
  <si>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</si>
  <si>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</si>
  <si>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</si>
  <si>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</si>
  <si>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</si>
  <si>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</si>
  <si>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</si>
  <si>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</si>
  <si>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</si>
  <si>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</si>
  <si>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</si>
  <si>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</si>
  <si>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</si>
  <si>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</si>
  <si>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</si>
  <si>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</si>
  <si>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</si>
  <si>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</si>
  <si>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</si>
  <si>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</si>
  <si>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</si>
  <si>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</si>
  <si>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</si>
  <si>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</si>
  <si>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</si>
  <si>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</si>
  <si>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</si>
  <si>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</si>
  <si>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</si>
  <si>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</si>
  <si>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</si>
  <si>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</si>
  <si>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</si>
  <si>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</si>
  <si>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</si>
  <si>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</si>
  <si>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</si>
  <si>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</si>
  <si>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</si>
  <si>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</si>
  <si>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</si>
  <si>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</si>
  <si>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</si>
  <si>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</si>
  <si>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</si>
  <si>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</si>
  <si>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</si>
  <si>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</si>
  <si>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</si>
  <si>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</si>
  <si>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</si>
  <si>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</si>
  <si>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</si>
  <si>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</si>
  <si>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</si>
  <si>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</si>
  <si>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</si>
  <si>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</si>
  <si>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</si>
  <si>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</si>
  <si>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</si>
  <si>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</si>
  <si>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</si>
  <si>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</si>
  <si>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</si>
  <si>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</si>
  <si>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</si>
  <si>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</si>
  <si>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</si>
  <si>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</si>
  <si>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</si>
  <si>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</si>
  <si>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</si>
  <si>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</si>
  <si>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</si>
  <si>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</si>
  <si>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</si>
  <si>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</si>
  <si>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</si>
  <si>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</si>
  <si>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</si>
  <si>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</si>
  <si>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</si>
  <si>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</si>
  <si>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</si>
  <si>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</si>
  <si>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</si>
  <si>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</si>
  <si>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</si>
  <si>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</si>
  <si>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</si>
  <si>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</si>
  <si>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</si>
  <si>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</si>
  <si>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</si>
  <si>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</si>
  <si>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</si>
  <si>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</si>
  <si>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</si>
  <si>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</si>
  <si>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</si>
  <si>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</si>
  <si>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</si>
  <si>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</si>
  <si>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</si>
  <si>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</si>
  <si>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</si>
  <si>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</si>
  <si>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</si>
  <si>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</si>
  <si>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</si>
  <si>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</si>
  <si>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</si>
  <si>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</si>
  <si>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</si>
  <si>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</si>
  <si>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</si>
  <si>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</si>
  <si>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</si>
  <si>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</si>
  <si>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</si>
  <si>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</si>
  <si>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</si>
  <si>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</si>
  <si>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</si>
  <si>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</si>
  <si>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</si>
  <si>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</si>
  <si>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</si>
  <si>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</si>
  <si>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</si>
  <si>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</si>
  <si>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</si>
  <si>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</si>
  <si>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</si>
  <si>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</si>
  <si>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</si>
  <si>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</si>
  <si>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</si>
  <si>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</si>
  <si>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</si>
  <si>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</si>
  <si>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</si>
  <si>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</si>
  <si>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</si>
  <si>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</si>
  <si>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</si>
  <si>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</si>
  <si>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</si>
  <si>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</si>
  <si>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</si>
  <si>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</si>
  <si>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</si>
  <si>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</si>
  <si>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</si>
  <si>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</si>
  <si>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</si>
  <si>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</si>
  <si>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</si>
  <si>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</si>
  <si>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</si>
  <si>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</si>
  <si>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</si>
  <si>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</si>
  <si>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</si>
  <si>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</si>
  <si>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</si>
  <si>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</si>
  <si>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</si>
  <si>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</si>
  <si>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</si>
  <si>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</si>
  <si>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</si>
  <si>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</si>
  <si>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</si>
  <si>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</si>
  <si>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</si>
  <si>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</si>
  <si>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</si>
  <si>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</si>
  <si>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</si>
  <si>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</si>
  <si>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</si>
  <si>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</si>
  <si>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</si>
  <si>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</si>
  <si>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</si>
  <si>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</si>
  <si>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</si>
  <si>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</si>
  <si>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</si>
  <si>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</si>
  <si>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</si>
  <si>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</si>
  <si>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</si>
  <si>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</si>
  <si>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</si>
  <si>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</si>
  <si>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</si>
  <si>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</si>
  <si>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</si>
  <si>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</si>
  <si>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</si>
  <si>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</si>
  <si>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</si>
  <si>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</si>
  <si>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</si>
  <si>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</si>
  <si>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</si>
  <si>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</si>
  <si>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</si>
  <si>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</si>
  <si>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</si>
  <si>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</si>
  <si>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</si>
  <si>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</si>
  <si>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</si>
  <si>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</si>
  <si>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</si>
  <si>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</si>
  <si>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</si>
  <si>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</si>
  <si>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</si>
  <si>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</si>
  <si>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</si>
  <si>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</si>
  <si>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</si>
  <si>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</si>
  <si>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</si>
  <si>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</si>
  <si>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</si>
  <si>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</si>
  <si>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</si>
  <si>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</si>
  <si>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</si>
  <si>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</si>
  <si>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</si>
  <si>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</si>
  <si>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</si>
  <si>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</si>
  <si>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</si>
  <si>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</si>
  <si>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</si>
  <si>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</si>
  <si>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</si>
  <si>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</si>
  <si>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</si>
  <si>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</si>
  <si>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</si>
  <si>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</si>
  <si>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</si>
  <si>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</si>
  <si>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</si>
  <si>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</si>
  <si>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</si>
  <si>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</si>
  <si>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</si>
  <si>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</si>
  <si>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</si>
  <si>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</si>
  <si>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</si>
  <si>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</si>
  <si>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</si>
  <si>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</si>
  <si>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</si>
  <si>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</si>
  <si>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</si>
  <si>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</si>
  <si>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</si>
  <si>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</si>
  <si>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</si>
  <si>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</si>
  <si>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</si>
  <si>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</si>
  <si>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</si>
  <si>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</si>
  <si>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</si>
  <si>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</si>
  <si>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</si>
  <si>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</si>
  <si>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</si>
  <si>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</si>
  <si>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</si>
  <si>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</si>
  <si>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</si>
  <si>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</si>
  <si>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</si>
  <si>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</si>
  <si>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</si>
  <si>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</si>
  <si>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</si>
  <si>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</si>
  <si>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</si>
  <si>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</si>
  <si>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</si>
  <si>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</si>
  <si>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</si>
  <si>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</si>
  <si>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</si>
  <si>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</si>
  <si>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</si>
  <si>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</si>
  <si>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</si>
  <si>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</si>
  <si>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</si>
  <si>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</si>
  <si>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</si>
  <si>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</si>
  <si>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</si>
  <si>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</si>
  <si>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</si>
  <si>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</si>
  <si>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</si>
  <si>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</si>
  <si>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</si>
  <si>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</si>
  <si>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</si>
  <si>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</si>
  <si>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</si>
  <si>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</si>
  <si>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</si>
  <si>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</si>
  <si>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</si>
  <si>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</si>
  <si>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</si>
  <si>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</si>
  <si>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</si>
  <si>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</si>
  <si>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</si>
  <si>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</si>
  <si>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</si>
  <si>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</si>
  <si>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</si>
  <si>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</si>
  <si>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</si>
  <si>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</si>
  <si>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</si>
  <si>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</si>
  <si>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</si>
  <si>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</si>
  <si>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</si>
  <si>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</si>
  <si>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</si>
  <si>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</si>
  <si>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</si>
  <si>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</si>
  <si>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</si>
  <si>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</si>
  <si>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</si>
  <si>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</si>
  <si>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</si>
  <si>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</si>
  <si>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</si>
  <si>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</si>
  <si>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</si>
  <si>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</si>
  <si>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</si>
  <si>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</si>
  <si>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</si>
  <si>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</si>
  <si>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</si>
  <si>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</si>
  <si>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</si>
  <si>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</si>
  <si>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</si>
  <si>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</si>
  <si>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</si>
  <si>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</si>
  <si>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</si>
  <si>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</si>
  <si>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</si>
  <si>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</si>
  <si>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</si>
  <si>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</si>
  <si>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</si>
  <si>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</si>
  <si>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</si>
  <si>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</si>
  <si>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</si>
  <si>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</si>
  <si>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</si>
  <si>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</si>
  <si>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</si>
  <si>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</si>
  <si>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</si>
  <si>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</si>
  <si>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</si>
  <si>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</si>
  <si>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</si>
  <si>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</si>
  <si>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</si>
  <si>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</si>
  <si>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</si>
  <si>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</si>
  <si>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</si>
  <si>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</si>
  <si>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</si>
  <si>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</si>
  <si>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</si>
  <si>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</si>
  <si>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</si>
  <si>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</si>
  <si>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</si>
  <si>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</si>
  <si>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</si>
  <si>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</si>
  <si>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</si>
  <si>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</si>
  <si>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</si>
  <si>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</si>
  <si>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</si>
  <si>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</si>
  <si>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</si>
  <si>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</si>
  <si>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</si>
  <si>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</si>
  <si>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</si>
  <si>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</si>
  <si>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</si>
  <si>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</si>
  <si>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</si>
  <si>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</si>
  <si>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</si>
  <si>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</si>
  <si>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</si>
  <si>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</si>
  <si>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</si>
  <si>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</si>
  <si>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</si>
  <si>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</si>
  <si>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</si>
  <si>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</si>
  <si>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</si>
  <si>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</si>
  <si>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</si>
  <si>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</si>
  <si>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</si>
  <si>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</si>
  <si>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</si>
  <si>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</si>
  <si>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</si>
  <si>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</si>
  <si>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</si>
  <si>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</si>
  <si>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</si>
  <si>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</si>
  <si>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</si>
  <si>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</si>
  <si>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</si>
  <si>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</si>
  <si>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</si>
  <si>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</si>
  <si>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</si>
  <si>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</si>
  <si>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</si>
  <si>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</si>
  <si>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</si>
  <si>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</si>
  <si>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</si>
  <si>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</si>
  <si>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</si>
  <si>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</si>
  <si>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</si>
  <si>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</si>
  <si>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</si>
  <si>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</si>
  <si>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</si>
  <si>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</si>
  <si>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</si>
  <si>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</si>
  <si>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</si>
  <si>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</si>
  <si>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</si>
  <si>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</si>
  <si>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</si>
  <si>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</si>
  <si>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</si>
  <si>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</si>
  <si>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</si>
  <si>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</si>
  <si>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</si>
  <si>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</si>
  <si>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</si>
  <si>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</si>
  <si>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</si>
  <si>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</si>
  <si>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</si>
  <si>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</si>
  <si>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</si>
  <si>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</si>
  <si>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</si>
  <si>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</si>
  <si>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</si>
  <si>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</si>
  <si>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</si>
  <si>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</si>
  <si>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</si>
  <si>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</si>
  <si>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</si>
  <si>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</si>
  <si>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</si>
  <si>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</si>
  <si>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</si>
  <si>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</si>
  <si>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</si>
  <si>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</si>
  <si>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</si>
  <si>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</si>
  <si>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</si>
  <si>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</si>
  <si>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</si>
  <si>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</si>
  <si>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</si>
  <si>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</si>
  <si>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</si>
  <si>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</si>
  <si>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</si>
  <si>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</si>
  <si>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</si>
  <si>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</si>
  <si>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</si>
  <si>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</si>
  <si>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</si>
  <si>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</si>
  <si>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</si>
  <si>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</si>
  <si>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</si>
  <si>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</si>
  <si>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</si>
  <si>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</si>
  <si>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</si>
  <si>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</si>
  <si>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</si>
  <si>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</si>
  <si>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</si>
  <si>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</si>
  <si>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</si>
  <si>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</si>
  <si>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</si>
  <si>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</si>
  <si>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</si>
  <si>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</si>
  <si>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</si>
  <si>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</si>
  <si>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</si>
  <si>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</si>
  <si>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</si>
  <si>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</si>
  <si>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</si>
  <si>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</si>
  <si>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</si>
  <si>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</si>
  <si>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</si>
  <si>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</si>
  <si>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</si>
  <si>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</si>
  <si>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</si>
  <si>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</si>
  <si>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</si>
  <si>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</si>
  <si>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</si>
  <si>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</si>
  <si>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</si>
  <si>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</si>
  <si>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</si>
  <si>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</si>
  <si>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</si>
  <si>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</si>
  <si>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</si>
  <si>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</si>
  <si>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</si>
  <si>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</si>
  <si>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</si>
  <si>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</si>
  <si>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</si>
  <si>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</si>
  <si>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</si>
  <si>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</si>
  <si>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</si>
  <si>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</si>
  <si>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</si>
  <si>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</si>
  <si>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</si>
  <si>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</si>
  <si>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</si>
  <si>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</si>
  <si>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</si>
  <si>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</si>
  <si>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</si>
  <si>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</si>
  <si>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</si>
  <si>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</si>
  <si>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</si>
  <si>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</si>
  <si>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</si>
  <si>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</si>
  <si>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</si>
  <si>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</si>
  <si>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</si>
  <si>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</si>
  <si>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</si>
  <si>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</si>
  <si>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</si>
  <si>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</si>
  <si>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</si>
  <si>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</si>
  <si>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</si>
  <si>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</si>
  <si>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</si>
  <si>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</si>
  <si>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</si>
  <si>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</si>
  <si>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</si>
  <si>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</si>
  <si>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</si>
  <si>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</si>
  <si>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</si>
  <si>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</si>
  <si>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</si>
  <si>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</si>
  <si>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</si>
  <si>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</si>
  <si>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</si>
  <si>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</si>
  <si>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</si>
  <si>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</si>
  <si>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</si>
  <si>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</si>
  <si>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</si>
  <si>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</si>
  <si>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</si>
  <si>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</si>
  <si>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</si>
  <si>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</si>
  <si>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</si>
  <si>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</si>
  <si>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</si>
  <si>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</si>
  <si>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</si>
  <si>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</si>
  <si>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</si>
  <si>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</si>
  <si>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</si>
  <si>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</si>
  <si>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</si>
  <si>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</si>
  <si>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</si>
  <si>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</si>
  <si>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</si>
  <si>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</si>
  <si>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</si>
  <si>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</si>
  <si>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</si>
  <si>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</si>
  <si>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</si>
  <si>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</si>
  <si>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</si>
  <si>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</si>
  <si>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</si>
  <si>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</si>
  <si>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</si>
  <si>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</si>
  <si>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</si>
  <si>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</si>
  <si>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</si>
  <si>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</si>
  <si>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</si>
  <si>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</si>
  <si>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</si>
  <si>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</si>
  <si>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</si>
  <si>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</si>
  <si>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</si>
  <si>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</si>
  <si>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</si>
  <si>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</si>
  <si>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</si>
  <si>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</si>
  <si>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</si>
  <si>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</si>
  <si>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</si>
  <si>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</si>
  <si>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</si>
  <si>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</si>
  <si>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</si>
  <si>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</si>
  <si>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</si>
  <si>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</si>
  <si>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</si>
  <si>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</si>
  <si>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</si>
  <si>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</si>
  <si>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</si>
  <si>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</si>
  <si>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</si>
  <si>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</si>
  <si>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</si>
  <si>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</si>
  <si>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</si>
  <si>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</si>
  <si>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</si>
  <si>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</si>
  <si>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</si>
  <si>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</si>
  <si>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</si>
  <si>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</si>
  <si>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</si>
  <si>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</si>
  <si>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</si>
  <si>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</si>
  <si>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</si>
  <si>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</si>
  <si>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</si>
  <si>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</si>
  <si>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</si>
  <si>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</si>
  <si>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</si>
  <si>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</si>
  <si>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</si>
  <si>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</si>
  <si>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</si>
  <si>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</si>
  <si>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</si>
  <si>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</si>
  <si>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</si>
  <si>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</si>
  <si>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</si>
  <si>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</si>
  <si>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</si>
  <si>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</si>
  <si>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</si>
  <si>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</si>
  <si>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</si>
  <si>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</si>
  <si>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</si>
  <si>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</si>
  <si>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</si>
  <si>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</si>
  <si>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</si>
  <si>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</si>
  <si>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</si>
  <si>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</si>
  <si>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</si>
  <si>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</si>
  <si>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</si>
  <si>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</si>
  <si>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</si>
  <si>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</si>
  <si>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</si>
  <si>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</si>
  <si>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</si>
  <si>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</si>
  <si>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</si>
  <si>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</si>
  <si>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</si>
  <si>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</si>
  <si>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</si>
  <si>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</si>
  <si>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</si>
  <si>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</si>
  <si>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</si>
  <si>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</si>
  <si>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</si>
  <si>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</si>
  <si>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</si>
  <si>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</si>
  <si>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</si>
  <si>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</si>
  <si>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</si>
  <si>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</si>
  <si>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</si>
  <si>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</si>
  <si>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</si>
  <si>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</si>
  <si>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</si>
  <si>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</si>
  <si>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</si>
  <si>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</si>
  <si>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</si>
  <si>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</si>
  <si>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</si>
  <si>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</si>
  <si>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</si>
  <si>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</si>
  <si>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</si>
  <si>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</si>
  <si>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</si>
  <si>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</si>
  <si>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</si>
  <si>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</si>
  <si>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</si>
  <si>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</si>
  <si>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</si>
  <si>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</si>
  <si>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</si>
  <si>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</si>
  <si>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</si>
  <si>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</si>
  <si>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</si>
  <si>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</si>
  <si>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</si>
  <si>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</si>
  <si>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</si>
  <si>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</si>
  <si>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</si>
  <si>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</si>
  <si>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</si>
  <si>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</si>
  <si>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</si>
  <si>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</si>
  <si>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</si>
  <si>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</si>
  <si>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</si>
  <si>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</si>
  <si>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</si>
  <si>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</si>
  <si>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</si>
  <si>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</si>
  <si>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</si>
  <si>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</si>
  <si>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</si>
  <si>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PCM-20251110-00000552</t>
  </si>
  <si>
    <t xml:space="preserve">team on way need 50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</si>
  <si>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</si>
  <si>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</si>
  <si>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</si>
  <si>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</si>
  <si>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</si>
  <si>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</si>
  <si>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</si>
  <si>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</si>
  <si>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</si>
  <si>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</si>
  <si>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</si>
  <si>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</si>
  <si>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</si>
  <si>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</si>
  <si>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</si>
  <si>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</si>
  <si>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</si>
  <si>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</si>
  <si>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</si>
  <si>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</si>
  <si>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</si>
  <si>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</si>
  <si>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</si>
  <si>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</si>
  <si>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</si>
  <si>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</si>
  <si>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</si>
  <si>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</si>
  <si>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</si>
  <si>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</si>
  <si>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</si>
  <si>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</si>
  <si>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</si>
  <si>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</si>
  <si>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</si>
  <si>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</si>
  <si>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</si>
  <si>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</si>
  <si>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</si>
  <si>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</si>
  <si>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</si>
  <si>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</si>
  <si>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</si>
  <si>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</si>
  <si>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</si>
  <si>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</si>
  <si>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</si>
  <si>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</si>
  <si>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</si>
  <si>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</si>
  <si>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</si>
  <si>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</si>
  <si>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</si>
  <si>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</si>
  <si>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</si>
  <si>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</si>
  <si>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</si>
  <si>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</si>
  <si>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</si>
  <si>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</si>
  <si>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</si>
  <si>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</si>
  <si>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</si>
  <si>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</si>
  <si>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</si>
  <si>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</si>
  <si>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</si>
  <si>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</si>
  <si>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</si>
  <si>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</si>
  <si>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</si>
  <si>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</si>
  <si>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</si>
  <si>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</si>
  <si>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</si>
  <si>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</si>
  <si>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</si>
  <si>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</si>
  <si>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</si>
  <si>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</si>
  <si>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</si>
  <si>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</si>
  <si>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</si>
  <si>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</si>
  <si>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</si>
  <si>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</si>
  <si>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</si>
  <si>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</si>
  <si>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</si>
  <si>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</si>
  <si>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</si>
  <si>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</si>
  <si>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</si>
  <si>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</si>
  <si>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</si>
  <si>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</si>
  <si>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</si>
  <si>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</si>
  <si>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</si>
  <si>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</si>
  <si>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</si>
  <si>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</si>
  <si>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</si>
  <si>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</si>
  <si>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</si>
  <si>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 // team at gate, as per security access will be after 8 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</si>
</sst>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3" totalsRowShown="0" headerRowDxfId="15" dataDxfId="14" headerRowBorderDxfId="12" tableBorderDxfId="13">
  <autoFilter ref="A1:L1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F10" sqref="F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308.39765335647826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4.1843171289656311E-2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13059</v>
      </c>
      <c r="E4" s="110" t="s">
        <v>39021</v>
      </c>
      <c r="F4" s="111">
        <v>45971.332812499997</v>
      </c>
      <c r="G4" s="112">
        <f t="shared" ca="1" si="0"/>
        <v>1.3266782407299615E-2</v>
      </c>
      <c r="H4" s="111">
        <v>45971.327766203707</v>
      </c>
      <c r="I4" s="109" t="str">
        <f>IFERROR(VLOOKUP(D4,DB!A:F,6,0),"")</f>
        <v>SCECO</v>
      </c>
      <c r="J4" s="109" t="str">
        <f>IFERROR(VLOOKUP(D4,DB!A:G,7,0),"")</f>
        <v>Dead</v>
      </c>
      <c r="K4" s="113" t="s">
        <v>39026</v>
      </c>
      <c r="L4" s="114" t="str">
        <f>IFERROR(VLOOKUP(D4,DB!A:I,9,0),"")</f>
        <v>Latis</v>
      </c>
    </row>
    <row r="5" spans="1:15" ht="15" customHeight="1">
      <c r="A5" s="108" t="s">
        <v>39027</v>
      </c>
      <c r="B5" s="109" t="str">
        <f>IFERROR(VLOOKUP(D5,DB!A:K,11,0),"")</f>
        <v>R1</v>
      </c>
      <c r="C5" s="109">
        <v>1</v>
      </c>
      <c r="D5" s="109" t="s">
        <v>13230</v>
      </c>
      <c r="E5" s="110" t="s">
        <v>39021</v>
      </c>
      <c r="F5" s="111">
        <v>45971.344976851855</v>
      </c>
      <c r="G5" s="112">
        <f t="shared" ca="1" si="0"/>
        <v>1.1024305495084263E-3</v>
      </c>
      <c r="H5" s="111">
        <v>45971.340196759258</v>
      </c>
      <c r="I5" s="109" t="str">
        <f>IFERROR(VLOOKUP(D5,DB!A:F,6,0),"")</f>
        <v>SCECO</v>
      </c>
      <c r="J5" s="109" t="str">
        <f>IFERROR(VLOOKUP(D5,DB!A:G,7,0),"")</f>
        <v>Dead</v>
      </c>
      <c r="K5" s="113" t="s">
        <v>39028</v>
      </c>
      <c r="L5" s="114" t="str">
        <f>IFERROR(VLOOKUP(D5,DB!A:I,9,0),"")</f>
        <v>Latis</v>
      </c>
    </row>
    <row r="6" spans="1:15" ht="15" customHeight="1">
      <c r="A6" s="108"/>
      <c r="B6" s="109" t="str">
        <f>IFERROR(VLOOKUP(D6,DB!A:K,11,0),"")</f>
        <v/>
      </c>
      <c r="C6" s="109"/>
      <c r="D6" s="109"/>
      <c r="E6" s="110"/>
      <c r="F6" s="111"/>
      <c r="G6" s="112">
        <f t="shared" ca="1" si="0"/>
        <v>45971.346079282404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45971.346079282404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45971.346079282404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45971.346079282404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45971.346079282404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45971.346079282404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45971.346079282404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45971.346079282404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45971.346079282404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45971.346079282404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45971.346079282404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45971.346079282404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45971.346079282404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45971.346079282404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45971.346079282404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45971.346079282404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45971.346079282404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45971.346079282404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45971.346079282404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45971.346079282404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45971.346079282404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45971.346079282404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45971.346079282404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45971.346079282404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45971.346079282404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45971.346079282404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45971.346079282404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45971.346079282404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45971.346079282404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45971.346079282404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45971.346079282404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45971.346079282404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45971.346079282404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45971.346079282404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45971.346079282404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45971.346079282404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45971.346079282404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45971.346079282404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45971.346079282404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45971.346079282404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45971.346079282404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45971.346079282404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45971.346079282404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45971.346079282404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45971.346079282404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45971.346079282404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45971.346079282404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45971.346079282404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45971.346079282404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45971.346079282404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72F7B7AD-9EDF-4292-958B-6FB0C581365A}"/>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6" ca="1" si="0">IFERROR(NOW()-F3,"-")</f>
        <v>146.34624131944292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39111</v>
      </c>
      <c r="B4" s="18" t="str">
        <f>IFERROR(VLOOKUP(D4,DB!A:K,11,0),"")</f>
        <v>R2</v>
      </c>
      <c r="C4" s="18">
        <v>1</v>
      </c>
      <c r="D4" s="18" t="s">
        <v>21480</v>
      </c>
      <c r="E4" s="103" t="s">
        <v>39021</v>
      </c>
      <c r="F4" s="104">
        <v>45971.188437500001</v>
      </c>
      <c r="G4" s="105">
        <f t="shared" ca="1" si="0"/>
        <v>0.15764178240351612</v>
      </c>
      <c r="H4" s="104">
        <v>45971.070914351854</v>
      </c>
      <c r="I4" s="18" t="str">
        <f>IFERROR(VLOOKUP(D4,DB!A:F,6,0),"")</f>
        <v>SCECO</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25972</v>
      </c>
      <c r="E5" s="103"/>
      <c r="F5" s="104"/>
      <c r="G5" s="105">
        <f t="shared" ca="1" si="0"/>
        <v>45971.346079282404</v>
      </c>
      <c r="H5" s="104">
        <v>45971.269837962966</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39115</v>
      </c>
      <c r="B6" s="18" t="str">
        <f>IFERROR(VLOOKUP(D6,DB!A:K,11,0),"")</f>
        <v>R2</v>
      </c>
      <c r="C6" s="18">
        <v>1</v>
      </c>
      <c r="D6" s="18" t="s">
        <v>12914</v>
      </c>
      <c r="E6" s="103" t="s">
        <v>39021</v>
      </c>
      <c r="F6" s="104">
        <v>45971.306087962963</v>
      </c>
      <c r="G6" s="105">
        <f t="shared" ca="1" si="0"/>
        <v>3.9991319441469386E-2</v>
      </c>
      <c r="H6" s="104">
        <v>45971.300138888888</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45971.346079282404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45971.346079282404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45971.346079282404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45971.346079282404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45971.346079282404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45971.346079282404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45971.346079282404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45971.346079282404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45971.346079282404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45971.346079282404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45971.346079282404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45971.346079282404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45971.346079282404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45971.346079282404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45971.346079282404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45971.346079282404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45971.346079282404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45971.346079282404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45971.346079282404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45971.346079282404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45971.346079282404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45971.346079282404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45971.346079282404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45971.346079282404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45971.346079282404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45971.346079282404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45971.346079282404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45971.346079282404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45971.346079282404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45971.346079282404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45971.346079282404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45971.346079282404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45971.346079282404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45971.346079282404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45971.346079282404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45971.346079282404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45971.346079282404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45971.346079282404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45971.346079282404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45971.346079282404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45971.346079282404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45971.346079282404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45971.346079282404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45971.346079282404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45971.346079282404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45971.346079282404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45971.346079282404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45971.346079282404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45971.346079282404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45971.346079282404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45971.346079282404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45971.346079282404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45971.346079282404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45971.346079282404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45971.346079282404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45971.346079282404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45971.346079282404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45971.346079282404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45971.346079282404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45971.346079282404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45971.346079282404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45971.346079282404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45971.346079282404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45971.346079282404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45971.346079282404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45971.346079282404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45971.346079282404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45971.346079282404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45971.346079282404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45971.346079282404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45971.346079282404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45971.346079282404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45971.346079282404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45971.346079282404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45971.346079282404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45971.346079282404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45971.346079282404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45971.346079282404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45971.346079282404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45971.346079282404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45971.346079282404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45971.346079282404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45971.346079282404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45971.346079282404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45971.346079282404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45971.346079282404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45971.346079282404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45971.346079282404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45971.346079282404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45971.346079282404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45971.346079282404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45971.346079282404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45971.346079282404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45971.346079282404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45971.346079282404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45971.346079282404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45971.346079282404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45971.346079282404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45971.346079282404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45971.346079282404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45971.346079282404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45971.346079282404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45971.346079282404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45971.346079282404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45971.346079282404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45971.346079282404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45971.346079282404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45971.346079282404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45971.346079282404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45971.346079282404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45971.346079282404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45971.346079282404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45971.346079282404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45971.346079282404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45971.346079282404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45971.346079282404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45971.346079282404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45971.346079282404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45971.346079282404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45971.346079282404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45971.346079282404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45971.346079282404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45971.346079282404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45971.346079282404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45971.346079282404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45971.346079282404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45971.346079282404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45971.346079282404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45971.346079282404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45971.346079282404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45971.346079282404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45971.346079282404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45971.346079282404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45971.346079282404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45971.346079282404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45971.346079282404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45971.346079282404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45971.346079282404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45971.346079282404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45971.346079282404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45971.346079282404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45971.346079282404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45971.346079282404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45971.346079282404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45971.346079282404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45971.346079282404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45971.346079282404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45971.346079282404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45971.346079282404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45971.346079282404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45971.346079282404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45971.346079282404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45971.346079282404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45971.346079282404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45971.346079282404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45971.346079282404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45971.346079282404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45971.346079282404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45971.346079282404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45971.346079282404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45971.346079282404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45971.346079282404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45971.346079282404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45971.346079282404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45971.346079282404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45971.346079282404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45971.346079282404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45971.346079282404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45971.346079282404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45971.346079282404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45971.346079282404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45971.346079282404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45971.346079282404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45971.346079282404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45971.346079282404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45971.346079282404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45971.346079282404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45971.346079282404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45971.346079282404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45971.346079282404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45971.346079282404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45971.346079282404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45971.346079282404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45971.346079282404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45971.346079282404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45971.346079282404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45971.346079282404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45971.346079282404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45971.346079282404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45971.346079282404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45971.346079282404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45971.346079282404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45971.346079282404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45971.346079282404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45971.346079282404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45971.346079282404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45971.346079282404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45971.346079282404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45971.346079282404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45971.346079282404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45971.346079282404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45971.346079282404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45971.346079282404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45971.346079282404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45971.346079282404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45971.346079282404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45971.346079282404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45971.346079282404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45971.346079282404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45971.346079282404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45971.346079282404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45971.346079282404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45971.346079282404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45971.346079282404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45971.346079282404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45971.346079282404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45971.346079282404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45971.346079282404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45971.346079282404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45971.346079282404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45971.346079282404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45971.346079282404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45971.346079282404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45971.346079282404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45971.346079282404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45971.346079282404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45971.346079282404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45971.346079282404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45971.346079282404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45971.346079282404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45971.346079282404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45971.346079282404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45971.346079282404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45971.346079282404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45971.346079282404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45971.346079282404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45971.346079282404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45971.346079282404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45971.346079282404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45971.346079282404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45971.346079282404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45971.346079282404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45971.346079282404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45971.346079282404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45971.346079282404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45971.346079282404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45971.346079282404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45971.346079282404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45971.346079282404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45971.346079282404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45971.346079282404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45971.346079282404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45971.346079282404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45971.346079282404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45971.346079282404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45971.346079282404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45971.346079282404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45971.346079282404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45971.346079282404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45971.346079282404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45971.346079282404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45971.346079282404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45971.346079282404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45971.346079282404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45971.346079282404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45971.346079282404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45971.346079282404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45971.346079282404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45971.346079282404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45971.346079282404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45971.346079282404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45971.346079282404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45971.346079282404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45971.346079282404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45971.346079282404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45971.346079282404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45971.346079282404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45971.346079282404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45971.346079282404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45971.346079282404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45971.346079282404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45971.346079282404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45971.346079282404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45971.346079282404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45971.346079282404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45971.346079282404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45971.346079282404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45971.346079282404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45971.346079282404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45971.346079282404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45971.346079282404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45971.346079282404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45971.346079282404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45971.346079282404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45971.346079282404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45971.346079282404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45971.346079282404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45971.346079282404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45971.346079282404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45971.346079282404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45971.346079282404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45971.346079282404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45971.346079282404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45971.346079282404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45971.346079282404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45971.346079282404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45971.346079282404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45971.346079282404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45971.346079282404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45971.346079282404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45971.346079282404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45971.346079282404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45971.346079282404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45971.346079282404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45971.346079282404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45971.346079282404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45971.346079282404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45971.346079282404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45971.346079282404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45971.346079282404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45971.346079282404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45971.346079282404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45971.346079282404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45971.346079282404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45971.346079282404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45971.346079282404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45971.346079282404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45971.346079282404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45971.346079282404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45971.346079282404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45971.346079282404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45971.346079282404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45971.346079282404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45971.346079282404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45971.346079282404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45971.346079282404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45971.346079282404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45971.346079282404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45971.346079282404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45971.346079282404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45971.346079282404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45971.346079282404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45971.346079282404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45971.346079282404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45971.346079282404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45971.346079282404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45971.346079282404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45971.346079282404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45971.346079282404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45971.346079282404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45971.346079282404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45971.346079282404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45971.346079282404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45971.346079282404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45971.346079282404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45971.346079282404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45971.346079282404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45971.346079282404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45971.346079282404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45971.346079282404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45971.346079282404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45971.346079282404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45971.346079282404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45971.346079282404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45971.346079282404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45971.346079282404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45971.346079282404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45971.346079282404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45971.346079282404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45971.346079282404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45971.346079282404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45971.346079282404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45971.346079282404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45971.346079282404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45971.346079282404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45971.346079282404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45971.346079282404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45971.346079282404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45971.346079282404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45971.346079282404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45971.346079282404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45971.346079282404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45971.346079282404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45971.346079282404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45971.346079282404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45971.346079282404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45971.346079282404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45971.346079282404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45971.346079282404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45971.346079282404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45971.346079282404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45971.346079282404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45971.346079282404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45971.346079282404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45971.346079282404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45971.346079282404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45971.346079282404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45971.346079282404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45971.346079282404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45971.346079282404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45971.346079282404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45971.346079282404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45971.346079282404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45971.346079282404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45971.346079282404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45971.346079282404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45971.346079282404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45971.346079282404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45971.346079282404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45971.346079282404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45971.346079282404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45971.346079282404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45971.346079282404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45971.346079282404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45971.346079282404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45971.346079282404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45971.346079282404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45971.346079282404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45971.346079282404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45971.346079282404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45971.346079282404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45971.346079282404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45971.346079282404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45971.346079282404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45971.346079282404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45971.346079282404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45971.346079282404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45971.346079282404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45971.346079282404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45971.346079282404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45971.346079282404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45971.346079282404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45971.346079282404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45971.346079282404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45971.346079282404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45971.346079282404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45971.346079282404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45971.346079282404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45971.346079282404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45971.346079282404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45971.346079282404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45971.346079282404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45971.346079282404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45971.346079282404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45971.346079282404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45971.346079282404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45971.346079282404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45971.346079282404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45971.346079282404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45971.346079282404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45971.346079282404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45971.346079282404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45971.346079282404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45971.346079282404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45971.346079282404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45971.346079282404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45971.346079282404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45971.346079282404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45971.346079282404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45971.346079282404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45971.346079282404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45971.346079282404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45971.346079282404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45971.346079282404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45971.346079282404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45971.346079282404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45971.346079282404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45971.346079282404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45971.346079282404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45971.346079282404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45971.346079282404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45971.346079282404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45971.346079282404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45971.346079282404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45971.346079282404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45971.346079282404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45971.346079282404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45971.346079282404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45971.346079282404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45971.346079282404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45971.346079282404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45971.346079282404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45971.346079282404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45971.346079282404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45971.346079282404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45971.346079282404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45971.346079282404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45971.346079282404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45971.346079282404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45971.346079282404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45971.346079282404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45971.346079282404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45971.346079282404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45971.346079282404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45971.346079282404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45971.346079282404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45971.346079282404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45971.346079282404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45971.346079282404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45971.346079282404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45971.346079282404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45971.346079282404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45971.346079282404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45971.346079282404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45971.346079282404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45971.346079282404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45971.346079282404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45971.346079282404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45971.346079282404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45971.346079282404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45971.346079282404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45971.346079282404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45971.346079282404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45971.346079282404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45971.346079282404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45971.346079282404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45971.346079282404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45971.346079282404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45971.346079282404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45971.346079282404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45971.346079282404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45971.346079282404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45971.346079282404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45971.346079282404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45971.346079282404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45971.346079282404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45971.346079282404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45971.346079282404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45971.346079282404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45971.346079282404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45971.346079282404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45971.346079282404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45971.346079282404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45971.346079282404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45971.346079282404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45971.346079282404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45971.346079282404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45971.346079282404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45971.346079282404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45971.346079282404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45971.346079282404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45971.346079282404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45971.346079282404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45971.346079282404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45971.346079282404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45971.346079282404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45971.346079282404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45971.346079282404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45971.346079282404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45971.346079282404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45971.346079282404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45971.346079282404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45971.346079282404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45971.346079282404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45971.346079282404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45971.346079282404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45971.346079282404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45971.346079282404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45971.346079282404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45971.346079282404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45971.346079282404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45971.346079282404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45971.346079282404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45971.346079282404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45971.346079282404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45971.346079282404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45971.346079282404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45971.346079282404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45971.346079282404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45971.346079282404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45971.346079282404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45971.346079282404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45971.346079282404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45971.346079282404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45971.346079282404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45971.346079282404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45971.346079282404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45971.346079282404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45971.346079282404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45971.346079282404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45971.346079282404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45971.346079282404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45971.346079282404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45971.346079282404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45971.346079282404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45971.346079282404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45971.346079282404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45971.346079282404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45971.346079282404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45971.346079282404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45971.346079282404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45971.346079282404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45971.346079282404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45971.346079282404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45971.346079282404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45971.346079282404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45971.346079282404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45971.346079282404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45971.346079282404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45971.346079282404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45971.346079282404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45971.346079282404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45971.346079282404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45971.346079282404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45971.346079282404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45971.346079282404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45971.346079282404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45971.346079282404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45971.346079282404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45971.346079282404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45971.346079282404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45971.346079282404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45971.346079282404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45971.346079282404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45971.346079282404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45971.346079282404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45971.346079282404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45971.346079282404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45971.346079282404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45971.346079282404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45971.346079282404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45971.346079282404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45971.346079282404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45971.346079282404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45971.346079282404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45971.346079282404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45971.346079282404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45971.346079282404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45971.346079282404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45971.346079282404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45971.346079282404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45971.346079282404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45971.346079282404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45971.346079282404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45971.346079282404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45971.346079282404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45971.346079282404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45971.346079282404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45971.346079282404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45971.346079282404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45971.346079282404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45971.346079282404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45971.346079282404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45971.346079282404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45971.346079282404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45971.346079282404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45971.346079282404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45971.346079282404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45971.346079282404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45971.346079282404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45971.346079282404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45971.346079282404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45971.346079282404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45971.346079282404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45971.346079282404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45971.346079282404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45971.346079282404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45971.346079282404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45971.346079282404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45971.346079282404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45971.346079282404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45971.346079282404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45971.346079282404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45971.346079282404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45971.346079282404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45971.346079282404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45971.346079282404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45971.346079282404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45971.346079282404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45971.346079282404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45971.346079282404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45971.346079282404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45971.346079282404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45971.346079282404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45971.346079282404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45971.346079282404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45971.346079282404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45971.346079282404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45971.346079282404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45971.346079282404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45971.346079282404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45971.346079282404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45971.346079282404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45971.346079282404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45971.346079282404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45971.346079282404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45971.346079282404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45971.346079282404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45971.346079282404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45971.346079282404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45971.346079282404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45971.346079282404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45971.346079282404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45971.346079282404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45971.346079282404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45971.346079282404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45971.346079282404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45971.346079282404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45971.346079282404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45971.346079282404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45971.346079282404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45971.346079282404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45971.346079282404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45971.346079282404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45971.346079282404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45971.346079282404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45971.346079282404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45971.346079282404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45971.346079282404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45971.346079282404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45971.346079282404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45971.346079282404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45971.346079282404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45971.346079282404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45971.346079282404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45971.346079282404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45971.346079282404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45971.346079282404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45971.346079282404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45971.346079282404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45971.346079282404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45971.346079282404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45971.346079282404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45971.346079282404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45971.346079282404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45971.346079282404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45971.346079282404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45971.346079282404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45971.346079282404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45971.346079282404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45971.346079282404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45971.346079282404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45971.346079282404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45971.346079282404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45971.346079282404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45971.346079282404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45971.346079282404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45971.346079282404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45971.346079282404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45971.346079282404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45971.346079282404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45971.346079282404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45971.346079282404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45971.346079282404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45971.346079282404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45971.346079282404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45971.346079282404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45971.346079282404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45971.346079282404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45971.346079282404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45971.346079282404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45971.346079282404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45971.346079282404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45971.346079282404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45971.346079282404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45971.346079282404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45971.346079282404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45971.346079282404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45971.346079282404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45971.346079282404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45971.346079282404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45971.346079282404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45971.346079282404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45971.346079282404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45971.346079282404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45971.346079282404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45971.346079282404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45971.346079282404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45971.346079282404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45971.346079282404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45971.346079282404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45971.346079282404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45971.346079282404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45971.346079282404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45971.346079282404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45971.346079282404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45971.346079282404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45971.346079282404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45971.346079282404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45971.346079282404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45971.346079282404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45971.346079282404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45971.346079282404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45971.346079282404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45971.346079282404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45971.346079282404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45971.346079282404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45971.346079282404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45971.346079282404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45971.346079282404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45971.346079282404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45971.346079282404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45971.346079282404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45971.346079282404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45971.346079282404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45971.346079282404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45971.346079282404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45971.346079282404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45971.346079282404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45971.346079282404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45971.346079282404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45971.346079282404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45971.346079282404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45971.346079282404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45971.346079282404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45971.346079282404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45971.346079282404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45971.346079282404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45971.346079282404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45971.346079282404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45971.346079282404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45971.346079282404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45971.346079282404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45971.346079282404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45971.346079282404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45971.346079282404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45971.346079282404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45971.346079282404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45971.346079282404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45971.346079282404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45971.346079282404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45971.346079282404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45971.346079282404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45971.346079282404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45971.346079282404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45971.346079282404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45971.346079282404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45971.346079282404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45971.346079282404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45971.346079282404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45971.346079282404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45971.346079282404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45971.346079282404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45971.346079282404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45971.346079282404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45971.346079282404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45971.346079282404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45971.346079282404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45971.346079282404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45971.346079282404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45971.346079282404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45971.346079282404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45971.346079282404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45971.346079282404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45971.346079282404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45971.346079282404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45971.346079282404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45971.346079282404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45971.346079282404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45971.346079282404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45971.346079282404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45971.346079282404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45971.346079282404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45971.346079282404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45971.346079282404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45971.346079282404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45971.346079282404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45971.346079282404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45971.346079282404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45971.346079282404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45971.346079282404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45971.346079282404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45971.346079282404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45971.346079282404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45971.346079282404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45971.346079282404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45971.346079282404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45971.346079282404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45971.346079282404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45971.346079282404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45971.346079282404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45971.346079282404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45971.346079282404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45971.346079282404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45971.346079282404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45971.346079282404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45971.346079282404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45971.346079282404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45971.346079282404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45971.346079282404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45971.346079282404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45971.346079282404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45971.346079282404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45971.346079282404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45971.346079282404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45971.346079282404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45971.346079282404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45971.346079282404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45971.346079282404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45971.346079282404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45971.346079282404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45971.346079282404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45971.346079282404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45971.346079282404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45971.346079282404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45971.346079282404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45971.346079282404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45971.346079282404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45971.346079282404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45971.346079282404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45971.346079282404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45971.346079282404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45971.346079282404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45971.346079282404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45971.346079282404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45971.346079282404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45971.346079282404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45971.346079282404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45971.346079282404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45971.346079282404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45971.346079282404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45971.346079282404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45971.346079282404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45971.346079282404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45971.346079282404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45971.346079282404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45971.346079282404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45971.346079282404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45971.346079282404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45971.346079282404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45971.346079282404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45971.346079282404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45971.346079282404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45971.346079282404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45971.346079282404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45971.346079282404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45971.346079282404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45971.346079282404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45971.346079282404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45971.346079282404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45971.346079282404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45971.346079282404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45971.346079282404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45971.346079282404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45971.346079282404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45971.346079282404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45971.346079282404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45971.346079282404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45971.346079282404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45971.346079282404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45971.346079282404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45971.346079282404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45971.346079282404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45971.346079282404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45971.346079282404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45971.346079282404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45971.346079282404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45971.346079282404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45971.346079282404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45971.346079282404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45971.346079282404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45971.346079282404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45971.346079282404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45971.346079282404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45971.346079282404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45971.346079282404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45971.346079282404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45971.346079282404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45971.346079282404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45971.346079282404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45971.346079282404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45971.346079282404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45971.346079282404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45971.346079282404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45971.346079282404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45971.346079282404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45971.346079282404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45971.346079282404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45971.346079282404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45971.346079282404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45971.346079282404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45971.346079282404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45971.346079282404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45971.346079282404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45971.346079282404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45971.346079282404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45971.346079282404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45971.346079282404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45971.346079282404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45971.346079282404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45971.346079282404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45971.346079282404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45971.346079282404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45971.346079282404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45971.346079282404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45971.346079282404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45971.346079282404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45971.346079282404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45971.346079282404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45971.346079282404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45971.346079282404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45971.346079282404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45971.346079282404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45971.346079282404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45971.346079282404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45971.346079282404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45971.346079282404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45971.346079282404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45971.346079282404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45971.346079282404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45971.346079282404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45971.346079282404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45971.346079282404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45971.346079282404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45971.346079282404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45971.346079282404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45971.346079282404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45971.346079282404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45971.346079282404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45971.346079282404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45971.346079282404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45971.346079282404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45971.346079282404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45971.346079282404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45971.346079282404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45971.346079282404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45971.346079282404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45971.346079282404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45971.346079282404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45971.346079282404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45971.346079282404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45971.346079282404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45971.346079282404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45971.346079282404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45971.346079282404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45971.346079282404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45971.346079282404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45971.346079282404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45971.346079282404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45971.346079282404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45971.346079282404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45971.346079282404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45971.346079282404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45971.346079282404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45971.346079282404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45971.346079282404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45971.346079282404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45971.346079282404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45971.346079282404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45971.346079282404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45971.346079282404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45971.346079282404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45971.346079282404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45971.346079282404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45971.346079282404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45971.346079282404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45971.346079282404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45971.346079282404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45971.346079282404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45971.346079282404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45971.346079282404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45971.346079282404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45971.346079282404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45971.346079282404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45971.346079282404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45971.346079282404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45971.346079282404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45971.346079282404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45971.346079282404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45971.346079282404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45971.346079282404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45971.346079282404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45971.346079282404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45971.346079282404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45971.346079282404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45971.346079282404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45971.346079282404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45971.346079282404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45971.346079282404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45971.346079282404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45971.346079282404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45971.346079282404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45971.346079282404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45971.346079282404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45971.346079282404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45971.346079282404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45971.346079282404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45971.346079282404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45971.346079282404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45971.346079282404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45971.346079282404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45971.346079282404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45971.346079282404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45971.346079282404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45971.346079282404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45971.346079282404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45971.346079282404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45971.346079282404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45971.346079282404</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267.8653616898082</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2</v>
      </c>
      <c r="D3" s="92" t="s">
        <v>38895</v>
      </c>
      <c r="E3" s="95" t="s">
        <v>39021</v>
      </c>
      <c r="F3" s="96">
        <v>45971.236111111109</v>
      </c>
      <c r="G3" s="97">
        <f ca="1">IFERROR(NOW()-F3,"")</f>
        <v>0.109968171294895</v>
      </c>
      <c r="H3" s="96">
        <v>45971.226446759261</v>
      </c>
      <c r="I3" s="135" t="str">
        <f>IFERROR(VLOOKUP(D3,DB!A:F,6,0),"")</f>
        <v>Generator-SG</v>
      </c>
      <c r="J3" s="135" t="str">
        <f>IFERROR(VLOOKUP(D3,DB!A:G,7,0),"")</f>
        <v>Vandalized</v>
      </c>
      <c r="K3" s="98" t="s">
        <v>39120</v>
      </c>
      <c r="L3" s="92" t="str">
        <f>IFERROR(VLOOKUP(D3,DB!A:I,9,0),"")</f>
        <v>Latis</v>
      </c>
    </row>
    <row r="4" spans="1:16" ht="15" customHeight="1">
      <c r="A4" s="135" t="s">
        <v>39121</v>
      </c>
      <c r="B4" s="135" t="str">
        <f>IFERROR(VLOOKUP(D4,DB!A:K,11,0),"")</f>
        <v>R4</v>
      </c>
      <c r="C4" s="94">
        <v>1</v>
      </c>
      <c r="D4" s="92" t="s">
        <v>37310</v>
      </c>
      <c r="E4" s="95" t="s">
        <v>39021</v>
      </c>
      <c r="F4" s="96">
        <v>45971.29791666667</v>
      </c>
      <c r="G4" s="97">
        <f ca="1">IFERROR(NOW()-F4,"")</f>
        <v>4.8162615734327119E-2</v>
      </c>
      <c r="H4" s="96">
        <v>45971.291875000003</v>
      </c>
      <c r="I4" s="135" t="str">
        <f>IFERROR(VLOOKUP(D4,DB!A:F,6,0),"")</f>
        <v>SCECO</v>
      </c>
      <c r="J4" s="135" t="str">
        <f>IFERROR(VLOOKUP(D4,DB!A:G,7,0),"")</f>
        <v>Dead</v>
      </c>
      <c r="K4" s="98" t="s">
        <v>39122</v>
      </c>
      <c r="L4" s="92" t="str">
        <f>IFERROR(VLOOKUP(D4,DB!A:I,9,0),"")</f>
        <v>Latis</v>
      </c>
    </row>
    <row r="5" spans="1:16" ht="15" customHeight="1">
      <c r="A5" s="135"/>
      <c r="B5" s="135" t="str">
        <f>IFERROR(VLOOKUP(D5,DB!A:K,11,0),"")</f>
        <v/>
      </c>
      <c r="C5" s="94"/>
      <c r="D5" s="92"/>
      <c r="E5" s="95"/>
      <c r="F5" s="96"/>
      <c r="G5" s="97">
        <f ca="1">IFERROR(NOW()-F5,"")</f>
        <v>45971.346079282404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45971.346079282404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45971.346079282404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45971.346079282404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45971.346079282404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45971.346079282404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45971.346079282404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45971.346079282404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45971.346079282404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45971.346079282404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45971.346079282404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45971.346079282404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45971.346079282404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45971.346079282404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45971.346079282404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45971.346079282404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45971.346079282404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45971.346079282404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45971.346079282404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45971.346079282404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45971.346079282404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45971.346079282404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45971.346079282404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45971.346079282404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45971.346079282404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45971.346079282404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45971.346079282404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45971.346079282404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45971.346079282404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45971.346079282404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45971.346079282404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45971.346079282404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45971.346079282404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45971.346079282404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45971.346079282404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45971.346079282404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45971.346079282404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45971.346079282404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45971.346079282404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45971.346079282404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45971.346079282404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45971.346079282404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45971.346079282404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45971.346079282404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45971.346079282404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45971.346079282404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45971.346079282404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45971.346079282404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45971.346079282404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45971.346079282404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45971.346079282404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45971.346079282404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45971.346079282404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45971.346079282404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45971.346079282404</v>
      </c>
      <c r="H59" s="96"/>
      <c r="I59" s="135" t="str">
        <f>IFERROR(VLOOKUP(D59,DB!A:F,6,0),"")</f>
        <v/>
      </c>
      <c r="J59" s="135" t="str">
        <f>IFERROR(VLOOKUP(D59,DB!A:G,7,0),"")</f>
        <v/>
      </c>
      <c r="K59" s="98"/>
      <c r="L59" s="92" t="str">
        <f>IFERROR(VLOOKUP(D59,DB!A:I,9,0),"")</f>
        <v/>
      </c>
    </row>
    <row r="60" spans="1:12" ht="15" customHeight="1">
      <c r="A60" s="157"/>
      <c r="B60" s="157" t="str">
        <f>IFERROR(VLOOKUP(D60,DB!A:K,11,0),"")</f>
        <v/>
      </c>
      <c r="C60" s="158"/>
      <c r="D60" s="159"/>
      <c r="E60" s="160"/>
      <c r="F60" s="161"/>
      <c r="G60" s="97">
        <f ca="1">IFERROR(NOW()-F60,"")</f>
        <v>45971.346079282404</v>
      </c>
      <c r="H60" s="161"/>
      <c r="I60" s="157" t="str">
        <f>IFERROR(VLOOKUP(D60,DB!A:F,6,0),"")</f>
        <v/>
      </c>
      <c r="J60" s="157" t="str">
        <f>IFERROR(VLOOKUP(D60,DB!A:G,7,0),"")</f>
        <v/>
      </c>
      <c r="K60" s="162"/>
      <c r="L60" s="159" t="str">
        <f>IFERROR(VLOOKUP(D60,DB!A:I,9,0),"")</f>
        <v/>
      </c>
    </row>
    <row r="61" spans="1:12" ht="15" customHeight="1">
      <c r="A61" s="157"/>
      <c r="B61" s="157" t="str">
        <f>IFERROR(VLOOKUP(D61,DB!A:K,11,0),"")</f>
        <v/>
      </c>
      <c r="C61" s="158"/>
      <c r="D61" s="159"/>
      <c r="E61" s="160"/>
      <c r="F61" s="161"/>
      <c r="G61" s="97">
        <f ca="1">IFERROR(NOW()-F61,"")</f>
        <v>45971.346079282404</v>
      </c>
      <c r="H61" s="161"/>
      <c r="I61" s="157" t="str">
        <f>IFERROR(VLOOKUP(D61,DB!A:F,6,0),"")</f>
        <v/>
      </c>
      <c r="J61" s="157" t="str">
        <f>IFERROR(VLOOKUP(D61,DB!A:G,7,0),"")</f>
        <v/>
      </c>
      <c r="K61" s="162"/>
      <c r="L61" s="159" t="str">
        <f>IFERROR(VLOOKUP(D61,DB!A:I,9,0),"")</f>
        <v/>
      </c>
    </row>
    <row r="62" spans="1:12" ht="15" customHeight="1">
      <c r="A62" s="157"/>
      <c r="B62" s="157" t="str">
        <f>IFERROR(VLOOKUP(D62,DB!A:K,11,0),"")</f>
        <v/>
      </c>
      <c r="C62" s="158"/>
      <c r="D62" s="159"/>
      <c r="E62" s="160"/>
      <c r="F62" s="161"/>
      <c r="G62" s="97">
        <f ca="1">IFERROR(NOW()-F62,"")</f>
        <v>45971.346079282404</v>
      </c>
      <c r="H62" s="161"/>
      <c r="I62" s="157" t="str">
        <f>IFERROR(VLOOKUP(D62,DB!A:F,6,0),"")</f>
        <v/>
      </c>
      <c r="J62" s="157" t="str">
        <f>IFERROR(VLOOKUP(D62,DB!A:G,7,0),"")</f>
        <v/>
      </c>
      <c r="K62" s="162"/>
      <c r="L62" s="159" t="str">
        <f>IFERROR(VLOOKUP(D62,DB!A:I,9,0),"")</f>
        <v/>
      </c>
    </row>
    <row r="63" spans="1:12" ht="15" customHeight="1">
      <c r="A63" s="157"/>
      <c r="B63" s="157" t="str">
        <f>IFERROR(VLOOKUP(D63,DB!A:K,11,0),"")</f>
        <v/>
      </c>
      <c r="C63" s="158"/>
      <c r="D63" s="159"/>
      <c r="E63" s="160"/>
      <c r="F63" s="161"/>
      <c r="G63" s="97">
        <f ca="1">IFERROR(NOW()-F63,"")</f>
        <v>45971.346079282404</v>
      </c>
      <c r="H63" s="161"/>
      <c r="I63" s="157" t="str">
        <f>IFERROR(VLOOKUP(D63,DB!A:F,6,0),"")</f>
        <v/>
      </c>
      <c r="J63" s="157" t="str">
        <f>IFERROR(VLOOKUP(D63,DB!A:G,7,0),"")</f>
        <v/>
      </c>
      <c r="K63" s="162"/>
      <c r="L63" s="159" t="str">
        <f>IFERROR(VLOOKUP(D63,DB!A:I,9,0),"")</f>
        <v/>
      </c>
    </row>
    <row r="64" spans="1:12" ht="15" customHeight="1">
      <c r="A64" s="157"/>
      <c r="B64" s="157" t="str">
        <f>IFERROR(VLOOKUP(D64,DB!A:K,11,0),"")</f>
        <v/>
      </c>
      <c r="C64" s="158"/>
      <c r="D64" s="159"/>
      <c r="E64" s="160"/>
      <c r="F64" s="161"/>
      <c r="G64" s="97">
        <f ca="1">IFERROR(NOW()-F64,"")</f>
        <v>45971.346079282404</v>
      </c>
      <c r="H64" s="161"/>
      <c r="I64" s="157" t="str">
        <f>IFERROR(VLOOKUP(D64,DB!A:F,6,0),"")</f>
        <v/>
      </c>
      <c r="J64" s="157" t="str">
        <f>IFERROR(VLOOKUP(D64,DB!A:G,7,0),"")</f>
        <v/>
      </c>
      <c r="K64" s="162"/>
      <c r="L64" s="159" t="str">
        <f>IFERROR(VLOOKUP(D64,DB!A:I,9,0),"")</f>
        <v/>
      </c>
    </row>
    <row r="65" spans="1:12" ht="15" customHeight="1">
      <c r="A65" s="157"/>
      <c r="B65" s="157" t="str">
        <f>IFERROR(VLOOKUP(D65,DB!A:K,11,0),"")</f>
        <v/>
      </c>
      <c r="C65" s="158"/>
      <c r="D65" s="159"/>
      <c r="E65" s="160"/>
      <c r="F65" s="161"/>
      <c r="G65" s="97">
        <f ca="1">IFERROR(NOW()-F65,"")</f>
        <v>45971.346079282404</v>
      </c>
      <c r="H65" s="161"/>
      <c r="I65" s="157" t="str">
        <f>IFERROR(VLOOKUP(D65,DB!A:F,6,0),"")</f>
        <v/>
      </c>
      <c r="J65" s="157" t="str">
        <f>IFERROR(VLOOKUP(D65,DB!A:G,7,0),"")</f>
        <v/>
      </c>
      <c r="K65" s="162"/>
      <c r="L65" s="159" t="str">
        <f>IFERROR(VLOOKUP(D65,DB!A:I,9,0),"")</f>
        <v/>
      </c>
    </row>
    <row r="66" spans="1:12" ht="15" customHeight="1">
      <c r="A66" s="157"/>
      <c r="B66" s="157" t="str">
        <f>IFERROR(VLOOKUP(D66,DB!A:K,11,0),"")</f>
        <v/>
      </c>
      <c r="C66" s="158"/>
      <c r="D66" s="159"/>
      <c r="E66" s="160"/>
      <c r="F66" s="161"/>
      <c r="G66" s="97">
        <f ca="1">IFERROR(NOW()-F66,"")</f>
        <v>45971.346079282404</v>
      </c>
      <c r="H66" s="161"/>
      <c r="I66" s="157" t="str">
        <f>IFERROR(VLOOKUP(D66,DB!A:F,6,0),"")</f>
        <v/>
      </c>
      <c r="J66" s="157" t="str">
        <f>IFERROR(VLOOKUP(D66,DB!A:G,7,0),"")</f>
        <v/>
      </c>
      <c r="K66" s="162"/>
      <c r="L66" s="159"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79.514019097216078</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39106</v>
      </c>
      <c r="F3" s="38">
        <v>45926.188877314817</v>
      </c>
      <c r="G3" s="116">
        <f t="shared" ref="G3" ca="1" si="0">IFERROR(NOW()-F3,"")</f>
        <v>45.157201967587753</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39106</v>
      </c>
      <c r="F4" s="125">
        <v>45948.661111111112</v>
      </c>
      <c r="G4" s="126">
        <f t="shared" ref="G4:G45" ca="1" si="1">IFERROR(NOW()-F4,"")</f>
        <v>22.684968171291985</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5"/>
      <c r="G6" s="126">
        <f t="shared" ca="1" si="1"/>
        <v>45971.346079282404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45971.346079282404</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45971.346079282404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45971.346079282404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45971.346079282404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45971.346079282404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45971.346079282404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45971.346079282404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45971.346079282404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45971.346079282404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45971.346079282404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45971.346079282404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45971.346079282404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45971.346079282404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45971.346079282404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45971.346079282404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45971.346079282404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45971.346079282404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45971.346079282404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45971.346079282404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45971.346079282404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45971.346079282404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45971.346079282404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45971.346079282404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45971.346079282404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45971.346079282404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45971.346079282404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45971.346079282404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45971.346079282404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45971.346079282404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45971.346079282404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45971.346079282404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45971.346079282404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45971.346079282404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45971.346079282404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45971.346079282404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45971.346079282404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45971.346079282404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45971.346079282404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45971.346079282404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45971.346079282404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45971.346079282404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45971.346079282404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45971.346079282404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45971.346079282404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45971.346079282404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45971.346079282404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45971.346079282404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45971.346079282404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45971.346079282404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45971.346079282404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45971.346079282404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45971.346079282404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45971.346079282404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45971.346079282404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45971.346079282404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45971.346079282404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45971.346079282404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45971.346079282404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45971.346079282404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45971.346079282404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45971.346079282404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45971.346079282404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45971.346079282404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45971.346079282404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45971.346079282404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45971.346079282404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45971.346079282404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45971.346079282404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45971.346079282404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45971.346079282404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45971.346079282404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45971.346079282404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45971.346079282404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45971.346079282404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45971.346079282404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45971.346079282404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45971.346079282404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45971.346079282404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45971.346079282404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45971.346079282404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45971.346079282404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45971.346079282404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45971.346079282404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45971.346079282404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45971.346079282404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45971.346079282404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45971.346079282404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45971.346079282404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45971.346079282404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45971.346079282404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45971.346079282404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45971.346079282404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45971.346079282404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45971.346079282404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45971.346079282404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45971.346079282404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45971.346079282404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45971.346079282404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45971.346079282404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45971.346079282404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45971.346079282404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45971.346079282404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45971.346079282404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45971.346079282404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45971.346079282404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45971.346079282404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45971.346079282404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45971.346079282404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45971.346079282404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45971.346079282404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45971.346079282404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45971.346079282404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45971.346079282404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45971.346079282404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45971.346079282404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45971.346079282404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45971.346079282404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45971.346079282404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45971.346079282404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45971.346079282404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45971.346079282404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45971.346079282404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45971.346079282404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45971.346079282404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45971.346079282404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45971.346079282404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45971.346079282404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45971.346079282404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45971.346079282404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45971.346079282404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45971.346079282404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45971.346079282404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45971.346079282404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45971.346079282404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45971.346079282404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45971.346079282404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45971.346079282404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45971.346079282404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45971.346079282404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45971.346079282404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45971.346079282404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45971.346079282404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45971.346079282404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45971.346079282404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45971.346079282404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45971.346079282404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45971.346079282404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45971.346079282404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45971.346079282404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45971.346079282404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45971.346079282404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45971.346079282404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45971.346079282404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45971.346079282404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45971.346079282404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45971.346079282404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45971.346079282404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45971.346079282404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45971.346079282404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45971.346079282404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45971.346079282404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45971.346079282404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45971.346079282404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45971.346079282404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45971.346079282404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45971.346079282404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45971.346079282404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45971.346079282404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45971.346079282404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45971.346079282404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45971.346079282404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45971.346079282404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45971.346079282404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45971.346079282404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45971.346079282404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45971.346079282404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45971.346079282404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45971.346079282404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45971.346079282404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45971.346079282404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45971.346079282404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45971.346079282404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45971.346079282404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45971.346079282404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45971.346079282404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45971.346079282404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45971.346079282404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45971.346079282404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45971.346079282404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45971.346079282404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45971.346079282404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45971.346079282404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45971.346079282404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45971.346079282404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45971.346079282404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45971.346079282404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45971.346079282404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45971.346079282404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45971.346079282404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45971.346079282404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45971.346079282404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45971.346079282404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45971.346079282404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45971.346079282404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45971.346079282404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45971.346079282404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45971.346079282404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45971.346079282404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45971.346079282404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45971.346079282404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45971.346079282404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45971.346079282404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45971.346079282404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45971.346079282404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45971.346079282404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45971.346079282404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45971.346079282404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45971.346079282404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45971.346079282404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45971.346079282404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45971.346079282404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45971.346079282404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45971.346079282404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45971.346079282404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45971.346079282404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45971.346079282404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45971.346079282404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45971.346079282404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45971.346079282404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45971.346079282404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45971.346079282404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45971.346079282404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45971.346079282404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45971.346079282404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45971.346079282404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45971.346079282404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45971.346079282404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45971.346079282404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45971.346079282404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45971.346079282404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45971.346079282404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45971.346079282404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45971.346079282404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45971.346079282404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45971.346079282404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45971.346079282404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45971.346079282404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45971.346079282404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45971.346079282404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45971.346079282404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3"/>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1" t="s">
        <v>39131</v>
      </c>
      <c r="B2" s="152" t="str">
        <f>IFERROR(VLOOKUP(D2,DB!A:K,11,0),"")</f>
        <v>R6</v>
      </c>
      <c r="C2" s="153">
        <v>1</v>
      </c>
      <c r="D2" s="152" t="s">
        <v>35650</v>
      </c>
      <c r="E2" s="150" t="s">
        <v>39021</v>
      </c>
      <c r="F2" s="154">
        <v>45970.686331018522</v>
      </c>
      <c r="G2" s="155">
        <f t="shared" ref="G2:G11" ca="1" si="0">IFERROR(NOW()-F2,"-")</f>
        <v>0.65974826388264773</v>
      </c>
      <c r="H2" s="154">
        <v>45970.68136574074</v>
      </c>
      <c r="I2" s="152" t="str">
        <f>IFERROR(VLOOKUP(D2,DB!A:F,6,0),"")</f>
        <v>Generator-SG</v>
      </c>
      <c r="J2" s="152" t="str">
        <f>IFERROR(VLOOKUP(D2,DB!A:G,7,0),"")</f>
        <v>Dead</v>
      </c>
      <c r="K2" s="156" t="s">
        <v>39132</v>
      </c>
      <c r="L2" s="152" t="str">
        <f>IFERROR(VLOOKUP(D2,DB!A:I,9,0),"")</f>
        <v>Latis</v>
      </c>
    </row>
    <row r="3" spans="1:16382" ht="31.5" customHeight="1">
      <c r="A3" s="140"/>
      <c r="B3" s="141" t="str">
        <f>IFERROR(VLOOKUP(D3,DB!A:K,11,0),"")</f>
        <v/>
      </c>
      <c r="C3" s="142"/>
      <c r="D3" s="164"/>
      <c r="E3" s="124"/>
      <c r="F3" s="143"/>
      <c r="G3" s="105">
        <f t="shared" ca="1" si="0"/>
        <v>45971.346079282404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45971.346079282404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45971.346079282404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45971.346079282404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45971.346079282404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45971.346079282404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45971.346079282404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45971.346079282404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45971.346079282404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45971.346079282404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45971.346079282404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45971.346079282404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45971.346079282404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45971.346079282404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45971.346079282404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45971.346079282404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45971.346079282404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45971.346079282404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45971.346079282404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45971.346079282404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45971.346079282404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45971.346079282404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45971.346079282404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45971.346079282404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45971.346079282404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45971.346079282404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45971.346079282404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45971.346079282404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45971.346079282404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45971.346079282404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45971.346079282404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45971.346079282404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45971.346079282404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45971.346079282404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45971.346079282404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45971.346079282404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45971.346079282404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45971.346079282404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45971.346079282404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45971.346079282404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45971.346079282404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45971.346079282404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45971.346079282404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45971.346079282404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45971.346079282404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45971.346079282404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45971.346079282404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45971.346079282404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45971.346079282404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45971.346079282404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45971.346079282404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45971.346079282404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45971.346079282404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45971.346079282404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45971.346079282404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45971.346079282404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45971.346079282404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45971.346079282404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45971.346079282404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45971.346079282404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45971.346079282404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45971.346079282404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45971.346079282404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45971.346079282404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45971.346079282404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45971.346079282404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45971.346079282404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45971.346079282404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45971.346079282404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45971.346079282404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45971.346079282404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45971.346079282404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45971.346079282404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39" ca="1" si="2">IFERROR(NOW()-F76,"-")</f>
        <v>45971.346079282404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45971.346079282404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45971.346079282404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45971.346079282404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45971.346079282404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45971.346079282404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45971.346079282404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45971.346079282404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45971.346079282404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45971.346079282404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45971.346079282404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45971.346079282404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45971.346079282404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45971.346079282404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45971.346079282404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45971.346079282404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45971.346079282404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45971.346079282404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45971.346079282404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45971.346079282404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45971.346079282404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45971.346079282404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45971.346079282404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45971.346079282404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45971.346079282404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45971.346079282404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45971.346079282404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45971.346079282404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45971.346079282404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45971.346079282404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45971.346079282404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45971.346079282404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45971.346079282404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45971.346079282404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45971.346079282404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45971.346079282404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45971.346079282404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45971.346079282404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45971.346079282404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45971.346079282404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45971.346079282404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45971.346079282404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45971.346079282404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45971.346079282404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45971.346079282404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45971.346079282404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45971.346079282404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45971.346079282404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45971.346079282404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45971.346079282404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45971.346079282404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45971.346079282404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45971.346079282404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45971.346079282404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45971.346079282404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45971.346079282404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45971.346079282404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45971.346079282404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45971.346079282404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45971.346079282404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45971.346079282404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45971.346079282404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45971.346079282404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45971.346079282404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ref="G140:G173" ca="1" si="3">IFERROR(NOW()-F140,"-")</f>
        <v>45971.346079282404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45971.346079282404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45971.346079282404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45971.346079282404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45971.346079282404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45971.346079282404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45971.346079282404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45971.346079282404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45971.346079282404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45971.346079282404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45971.346079282404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45971.346079282404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45971.346079282404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45971.346079282404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45971.346079282404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45971.346079282404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45971.346079282404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45971.346079282404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45971.346079282404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45971.346079282404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45971.346079282404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45971.346079282404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45971.346079282404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45971.346079282404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45971.346079282404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45971.346079282404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45971.346079282404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45971.346079282404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45971.346079282404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45971.346079282404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45971.346079282404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45971.346079282404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45971.346079282404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45971.346079282404</v>
      </c>
      <c r="H173" s="143"/>
      <c r="I173" s="141" t="str">
        <f>IFERROR(VLOOKUP(D173,DB!A:F,6,0),"")</f>
        <v/>
      </c>
      <c r="J173" s="141" t="str">
        <f>IFERROR(VLOOKUP(D173,DB!A:G,7,0),"")</f>
        <v/>
      </c>
      <c r="K173" s="144"/>
      <c r="L173" s="145" t="str">
        <f>IFERROR(VLOOKUP(D173,DB!A:I,9,0),"")</f>
        <v/>
      </c>
    </row>
  </sheetData>
  <dataValidations count="2">
    <dataValidation allowBlank="1" showInputMessage="1" showErrorMessage="1" sqref="E1" xr:uid="{9E1BC488-8814-4F8A-8DBE-742B3278AB71}"/>
    <dataValidation type="list" allowBlank="1" showInputMessage="1" showErrorMessage="1" sqref="E2 E5:E17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