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139" documentId="13_ncr:1_{F6CB121F-512D-4AA6-A0C1-0FB36C537598}" xr6:coauthVersionLast="47" xr6:coauthVersionMax="47" xr10:uidLastSave="{9F42B07E-FB79-40EF-A4C9-1C9EBE227FBC}"/>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2" i="5" l="1"/>
  <c r="J12" i="5"/>
  <c r="I12" i="5"/>
  <c r="G12" i="5"/>
  <c r="B12" i="5"/>
  <c r="L11" i="5"/>
  <c r="J11" i="5"/>
  <c r="I11" i="5"/>
  <c r="G11" i="5"/>
  <c r="B11" i="5"/>
  <c r="B3" i="6"/>
  <c r="L6" i="5"/>
  <c r="L10" i="5"/>
  <c r="J10" i="5"/>
  <c r="I10" i="5"/>
  <c r="G10" i="5"/>
  <c r="B10" i="5"/>
  <c r="L9" i="5"/>
  <c r="J9" i="5"/>
  <c r="I9" i="5"/>
  <c r="G9" i="5"/>
  <c r="B9" i="5"/>
  <c r="L8" i="5"/>
  <c r="J8" i="5"/>
  <c r="I8" i="5"/>
  <c r="G8" i="5"/>
  <c r="B8" i="5"/>
  <c r="L7" i="5"/>
  <c r="J7" i="5"/>
  <c r="I7" i="5"/>
  <c r="G7" i="5"/>
  <c r="B7" i="5"/>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5" i="5"/>
  <c r="B6" i="5"/>
  <c r="B13" i="5"/>
  <c r="B14" i="5"/>
  <c r="B15" i="5"/>
  <c r="B16" i="5"/>
  <c r="B17" i="5"/>
  <c r="B18" i="5"/>
  <c r="B19" i="5"/>
  <c r="B20" i="5"/>
  <c r="B21" i="5"/>
  <c r="B22" i="5"/>
  <c r="B23" i="5"/>
  <c r="B24" i="5"/>
  <c r="B25" i="5"/>
  <c r="B26" i="5"/>
  <c r="B27" i="5"/>
  <c r="B28"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 i="5"/>
  <c r="G4" i="5"/>
  <c r="I4" i="5"/>
  <c r="J4" i="5"/>
  <c r="L4" i="5"/>
  <c r="L3" i="1"/>
  <c r="L4" i="1"/>
  <c r="L5" i="1"/>
  <c r="J3" i="1"/>
  <c r="J4" i="1"/>
  <c r="J5" i="1"/>
  <c r="I3" i="1"/>
  <c r="I4" i="1"/>
  <c r="I5" i="1"/>
  <c r="G3" i="1"/>
  <c r="G4" i="1"/>
  <c r="G5" i="1"/>
  <c r="B3" i="1"/>
  <c r="B4" i="1"/>
  <c r="B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<sst xmlns="http://schemas.openxmlformats.org/spreadsheetml/2006/main" count="180317" uniqueCount="39135">
  <si>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</si>
  <si>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</si>
  <si>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</si>
  <si>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</si>
  <si>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</si>
  <si>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</si>
  <si>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</si>
  <si>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</si>
  <si>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</si>
  <si>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</si>
  <si>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</si>
  <si>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</si>
  <si>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</si>
  <si>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</si>
  <si>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</si>
  <si>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</si>
  <si>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</si>
  <si>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</si>
  <si>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</si>
  <si>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</si>
  <si>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</si>
  <si>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</si>
  <si>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</si>
  <si>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</si>
  <si>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</si>
  <si>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</si>
  <si>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</si>
  <si>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</si>
  <si>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</si>
  <si>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</si>
  <si>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</si>
  <si>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</si>
  <si>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</si>
  <si>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</si>
  <si>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</si>
  <si>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</si>
  <si>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</si>
  <si>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</si>
  <si>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</si>
  <si>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</si>
  <si>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</si>
  <si>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</si>
  <si>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</si>
  <si>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</si>
  <si>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</si>
  <si>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</si>
  <si>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</si>
  <si>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</si>
  <si>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</si>
  <si>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</si>
  <si>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</si>
  <si>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</si>
  <si>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</si>
  <si>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</si>
  <si>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</si>
  <si>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</si>
  <si>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</si>
  <si>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</si>
  <si>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</si>
  <si>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</si>
  <si>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</si>
  <si>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</si>
  <si>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</si>
  <si>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</si>
  <si>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</si>
  <si>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</si>
  <si>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</si>
  <si>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</si>
  <si>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</si>
  <si>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</si>
  <si>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</si>
  <si>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</si>
  <si>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</si>
  <si>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</si>
  <si>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</si>
  <si>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</si>
  <si>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</si>
  <si>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</si>
  <si>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</si>
  <si>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</si>
  <si>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</si>
  <si>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</si>
  <si>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</si>
  <si>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</si>
  <si>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</si>
  <si>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</si>
  <si>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</si>
  <si>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</si>
  <si>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</si>
  <si>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</si>
  <si>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</si>
  <si>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</si>
  <si>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</si>
  <si>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</si>
  <si>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</si>
  <si>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</si>
  <si>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</si>
  <si>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</si>
  <si>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</si>
  <si>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</si>
  <si>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</si>
  <si>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</si>
  <si>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</si>
  <si>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</si>
  <si>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</si>
  <si>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</si>
  <si>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</si>
  <si>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</si>
  <si>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</si>
  <si>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</si>
  <si>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</si>
  <si>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</si>
  <si>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</si>
  <si>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</si>
  <si>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</si>
  <si>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</si>
  <si>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</si>
  <si>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</si>
  <si>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</si>
  <si>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</si>
  <si>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</si>
  <si>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</si>
  <si>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</si>
  <si>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</si>
  <si>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</si>
  <si>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</si>
  <si>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</si>
  <si>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</si>
  <si>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</si>
  <si>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</si>
  <si>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</si>
  <si>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</si>
  <si>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</si>
  <si>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</si>
  <si>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</si>
  <si>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</si>
  <si>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</si>
  <si>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</si>
  <si>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</si>
  <si>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</si>
  <si>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</si>
  <si>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</si>
  <si>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</si>
  <si>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</si>
  <si>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</si>
  <si>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</si>
  <si>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</si>
  <si>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</si>
  <si>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</si>
  <si>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</si>
  <si>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</si>
  <si>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</si>
  <si>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</si>
  <si>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</si>
  <si>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</si>
  <si>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</si>
  <si>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</si>
  <si>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</si>
  <si>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</si>
  <si>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</si>
  <si>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</si>
  <si>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</si>
  <si>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</si>
  <si>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</si>
  <si>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</si>
  <si>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</si>
  <si>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</si>
  <si>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</si>
  <si>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</si>
  <si>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</si>
  <si>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</si>
  <si>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</si>
  <si>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</si>
  <si>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</si>
  <si>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</si>
  <si>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</si>
  <si>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</si>
  <si>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</si>
  <si>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</si>
  <si>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</si>
  <si>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</si>
  <si>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</si>
  <si>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</si>
  <si>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</si>
  <si>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</si>
  <si>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</si>
  <si>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</si>
  <si>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</si>
  <si>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</si>
  <si>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</si>
  <si>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</si>
  <si>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</si>
  <si>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</si>
  <si>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</si>
  <si>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</si>
  <si>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</si>
  <si>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</si>
  <si>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</si>
  <si>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</si>
  <si>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</si>
  <si>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</si>
  <si>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</si>
  <si>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</si>
  <si>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</si>
  <si>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</si>
  <si>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</si>
  <si>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</si>
  <si>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</si>
  <si>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</si>
  <si>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</si>
  <si>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</si>
  <si>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</si>
  <si>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</si>
  <si>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</si>
  <si>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</si>
  <si>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</si>
  <si>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</si>
  <si>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</si>
  <si>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</si>
  <si>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</si>
  <si>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</si>
  <si>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</si>
  <si>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</si>
  <si>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</si>
  <si>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</si>
  <si>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</si>
  <si>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</si>
  <si>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</si>
  <si>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</si>
  <si>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</si>
  <si>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</si>
  <si>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</si>
  <si>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</si>
  <si>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</si>
  <si>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</si>
  <si>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</si>
  <si>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</si>
  <si>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</si>
  <si>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</si>
  <si>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</si>
  <si>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</si>
  <si>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</si>
  <si>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</si>
  <si>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</si>
  <si>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</si>
  <si>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</si>
  <si>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</si>
  <si>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</si>
  <si>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</si>
  <si>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</si>
  <si>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</si>
  <si>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</si>
  <si>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</si>
  <si>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</si>
  <si>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</si>
  <si>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</si>
  <si>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</si>
  <si>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</si>
  <si>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</si>
  <si>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</si>
  <si>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</si>
  <si>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</si>
  <si>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</si>
  <si>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</si>
  <si>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</si>
  <si>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</si>
  <si>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</si>
  <si>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</si>
  <si>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</si>
  <si>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</si>
  <si>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</si>
  <si>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</si>
  <si>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</si>
  <si>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</si>
  <si>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</si>
  <si>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</si>
  <si>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</si>
  <si>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</si>
  <si>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</si>
  <si>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</si>
  <si>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</si>
  <si>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</si>
  <si>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</si>
  <si>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</si>
  <si>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</si>
  <si>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</si>
  <si>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</si>
  <si>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</si>
  <si>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</si>
  <si>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</si>
  <si>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</si>
  <si>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</si>
  <si>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</si>
  <si>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</si>
  <si>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</si>
  <si>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</si>
  <si>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</si>
  <si>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</si>
  <si>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</si>
  <si>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</si>
  <si>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</si>
  <si>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</si>
  <si>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</si>
  <si>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</si>
  <si>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</si>
  <si>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</si>
  <si>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</si>
  <si>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</si>
  <si>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</si>
  <si>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</si>
  <si>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</si>
  <si>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</si>
  <si>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</si>
  <si>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</si>
  <si>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</si>
  <si>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</si>
  <si>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</si>
  <si>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</si>
  <si>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</si>
  <si>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</si>
  <si>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</si>
  <si>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</si>
  <si>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</si>
  <si>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</si>
  <si>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</si>
  <si>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</si>
  <si>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</si>
  <si>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</si>
  <si>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</si>
  <si>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</si>
  <si>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</si>
  <si>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</si>
  <si>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</si>
  <si>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</si>
  <si>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</si>
  <si>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</si>
  <si>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</si>
  <si>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</si>
  <si>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</si>
  <si>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</si>
  <si>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</si>
  <si>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</si>
  <si>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</si>
  <si>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</si>
  <si>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</si>
  <si>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</si>
  <si>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</si>
  <si>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</si>
  <si>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</si>
  <si>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</si>
  <si>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</si>
  <si>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</si>
  <si>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</si>
  <si>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</si>
  <si>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</si>
  <si>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</si>
  <si>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</si>
  <si>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</si>
  <si>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</si>
  <si>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</si>
  <si>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</si>
  <si>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</si>
  <si>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</si>
  <si>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</si>
  <si>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</si>
  <si>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</si>
  <si>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</si>
  <si>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</si>
  <si>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</si>
  <si>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</si>
  <si>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</si>
  <si>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</si>
  <si>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</si>
  <si>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</si>
  <si>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</si>
  <si>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</si>
  <si>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</si>
  <si>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</si>
  <si>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</si>
  <si>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</si>
  <si>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</si>
  <si>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</si>
  <si>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</si>
  <si>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</si>
  <si>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</si>
  <si>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</si>
  <si>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</si>
  <si>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</si>
  <si>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</si>
  <si>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</si>
  <si>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</si>
  <si>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</si>
  <si>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</si>
  <si>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</si>
  <si>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</si>
  <si>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</si>
  <si>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</si>
  <si>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</si>
  <si>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</si>
  <si>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</si>
  <si>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</si>
  <si>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</si>
  <si>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</si>
  <si>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</si>
  <si>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</si>
  <si>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</si>
  <si>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</si>
  <si>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</si>
  <si>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</si>
  <si>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</si>
  <si>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</si>
  <si>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</si>
  <si>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</si>
  <si>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</si>
  <si>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</si>
  <si>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</si>
  <si>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</si>
  <si>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</si>
  <si>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</si>
  <si>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</si>
  <si>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</si>
  <si>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</si>
  <si>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</si>
  <si>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</si>
  <si>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</si>
  <si>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</si>
  <si>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</si>
  <si>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</si>
  <si>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</si>
  <si>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</si>
  <si>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</si>
  <si>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</si>
  <si>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</si>
  <si>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</si>
  <si>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</si>
  <si>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</si>
  <si>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</si>
  <si>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</si>
  <si>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</si>
  <si>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</si>
  <si>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</si>
  <si>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</si>
  <si>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</si>
  <si>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</si>
  <si>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</si>
  <si>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</si>
  <si>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</si>
  <si>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</si>
  <si>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</si>
  <si>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</si>
  <si>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</si>
  <si>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</si>
  <si>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</si>
  <si>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</si>
  <si>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</si>
  <si>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</si>
  <si>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</si>
  <si>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</si>
  <si>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</si>
  <si>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</si>
  <si>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</si>
  <si>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</si>
  <si>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</si>
  <si>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</si>
  <si>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</si>
  <si>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</si>
  <si>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</si>
  <si>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</si>
  <si>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</si>
  <si>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</si>
  <si>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</si>
  <si>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</si>
  <si>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</si>
  <si>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</si>
  <si>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</si>
  <si>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</si>
  <si>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</si>
  <si>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</si>
  <si>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</si>
  <si>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</si>
  <si>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</si>
  <si>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</si>
  <si>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</si>
  <si>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</si>
  <si>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</si>
  <si>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</si>
  <si>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</si>
  <si>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</si>
  <si>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</si>
  <si>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</si>
  <si>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</si>
  <si>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</si>
  <si>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</si>
  <si>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</si>
  <si>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</si>
  <si>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</si>
  <si>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</si>
  <si>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</si>
  <si>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</si>
  <si>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</si>
  <si>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</si>
  <si>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</si>
  <si>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</si>
  <si>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</si>
  <si>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</si>
  <si>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</si>
  <si>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</si>
  <si>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</si>
  <si>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</si>
  <si>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</si>
  <si>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</si>
  <si>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</si>
  <si>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</si>
  <si>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</si>
  <si>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</si>
  <si>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</si>
  <si>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</si>
  <si>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</si>
  <si>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</si>
  <si>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</si>
  <si>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</si>
  <si>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</si>
  <si>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</si>
  <si>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</si>
  <si>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</si>
  <si>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</si>
  <si>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</si>
  <si>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</si>
  <si>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</si>
  <si>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</si>
  <si>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</si>
  <si>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</si>
  <si>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</si>
  <si>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</si>
  <si>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</si>
  <si>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</si>
  <si>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</si>
  <si>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</si>
  <si>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</si>
  <si>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</si>
  <si>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</si>
  <si>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</si>
  <si>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</si>
  <si>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</si>
  <si>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</si>
  <si>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</si>
  <si>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</si>
  <si>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</si>
  <si>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</si>
  <si>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</si>
  <si>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</si>
  <si>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</si>
  <si>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</si>
  <si>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</si>
  <si>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</si>
  <si>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</si>
  <si>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</si>
  <si>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</si>
  <si>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</si>
  <si>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</si>
  <si>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</si>
  <si>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</si>
  <si>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</si>
  <si>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</si>
  <si>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</si>
  <si>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</si>
  <si>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</si>
  <si>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</si>
  <si>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</si>
  <si>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</si>
  <si>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</si>
  <si>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</si>
  <si>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</si>
  <si>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</si>
  <si>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</si>
  <si>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</si>
  <si>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</si>
  <si>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</si>
  <si>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</si>
  <si>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</si>
  <si>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</si>
  <si>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</si>
  <si>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</si>
  <si>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</si>
  <si>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</si>
  <si>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</si>
  <si>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</si>
  <si>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</si>
  <si>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</si>
  <si>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</si>
  <si>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</si>
  <si>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</si>
  <si>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</si>
  <si>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</si>
  <si>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</si>
  <si>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</si>
  <si>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</si>
  <si>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</si>
  <si>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</si>
  <si>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</si>
  <si>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</si>
  <si>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</si>
  <si>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</si>
  <si>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</si>
  <si>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</si>
  <si>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</si>
  <si>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</si>
  <si>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</si>
  <si>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</si>
  <si>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</si>
  <si>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</si>
  <si>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</si>
  <si>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</si>
  <si>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</si>
  <si>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</si>
  <si>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</si>
  <si>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</si>
  <si>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</si>
  <si>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</si>
  <si>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</si>
  <si>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</si>
  <si>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</si>
  <si>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</si>
  <si>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</si>
  <si>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</si>
  <si>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</si>
  <si>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</si>
  <si>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</si>
  <si>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</si>
  <si>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</si>
  <si>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</si>
  <si>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</si>
  <si>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</si>
  <si>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</si>
  <si>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</si>
  <si>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</si>
  <si>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</si>
  <si>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</si>
  <si>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</si>
  <si>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</si>
  <si>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</si>
  <si>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</si>
  <si>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</si>
  <si>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</si>
  <si>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</si>
  <si>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</si>
  <si>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</si>
  <si>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</si>
  <si>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</si>
  <si>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</si>
  <si>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</si>
  <si>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</si>
  <si>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</si>
  <si>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</si>
  <si>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</si>
  <si>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</si>
  <si>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</si>
  <si>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</si>
  <si>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</si>
  <si>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</si>
  <si>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</si>
  <si>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</si>
  <si>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</si>
  <si>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</si>
  <si>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</si>
  <si>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</si>
  <si>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</si>
  <si>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</si>
  <si>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</si>
  <si>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</si>
  <si>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</si>
  <si>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</si>
  <si>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</si>
  <si>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</si>
  <si>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</si>
  <si>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</si>
  <si>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</si>
  <si>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</si>
  <si>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</si>
  <si>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</si>
  <si>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</si>
  <si>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</si>
  <si>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</si>
  <si>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</si>
  <si>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</si>
  <si>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</si>
  <si>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</si>
  <si>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</si>
  <si>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</si>
  <si>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</si>
  <si>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</si>
  <si>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</si>
  <si>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</si>
  <si>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</si>
  <si>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</si>
  <si>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</si>
  <si>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</si>
  <si>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</si>
  <si>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</si>
  <si>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</si>
  <si>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</si>
  <si>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</si>
  <si>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</si>
  <si>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</si>
  <si>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</si>
  <si>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</si>
  <si>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</si>
  <si>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</si>
  <si>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</si>
  <si>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</si>
  <si>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</si>
  <si>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</si>
  <si>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</si>
  <si>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</si>
  <si>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</si>
  <si>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</si>
  <si>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</si>
  <si>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</si>
  <si>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</si>
  <si>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</si>
  <si>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</si>
  <si>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</si>
  <si>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</si>
  <si>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</si>
  <si>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</si>
  <si>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</si>
  <si>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</si>
  <si>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</si>
  <si>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</si>
  <si>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</si>
  <si>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</si>
  <si>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</si>
  <si>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</si>
  <si>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</si>
  <si>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</si>
  <si>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</si>
  <si>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</si>
  <si>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</si>
  <si>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</si>
  <si>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</si>
  <si>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</si>
  <si>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</si>
  <si>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</si>
  <si>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</si>
  <si>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</si>
  <si>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</si>
  <si>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</si>
  <si>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</si>
  <si>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</si>
  <si>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</si>
  <si>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</si>
  <si>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</si>
  <si>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</si>
  <si>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</si>
  <si>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</si>
  <si>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</si>
  <si>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</si>
  <si>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</si>
  <si>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</si>
  <si>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</si>
  <si>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</si>
  <si>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</si>
  <si>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</si>
  <si>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</si>
  <si>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</si>
  <si>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</si>
  <si>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</si>
  <si>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</si>
  <si>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</si>
  <si>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</si>
  <si>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</si>
  <si>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</si>
  <si>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</si>
  <si>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</si>
  <si>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</si>
  <si>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</si>
  <si>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</si>
  <si>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</si>
  <si>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</si>
  <si>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</si>
  <si>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</si>
  <si>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</si>
  <si>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</si>
  <si>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</si>
  <si>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</si>
  <si>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</si>
  <si>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</si>
  <si>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</si>
  <si>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</si>
  <si>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</si>
  <si>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</si>
  <si>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</si>
  <si>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</si>
  <si>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</si>
  <si>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</si>
  <si>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</si>
  <si>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</si>
  <si>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</si>
  <si>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</si>
  <si>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</si>
  <si>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</si>
  <si>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</si>
  <si>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</si>
  <si>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</si>
  <si>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</si>
  <si>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</si>
  <si>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</si>
  <si>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</si>
  <si>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</si>
  <si>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</si>
  <si>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</si>
  <si>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</si>
  <si>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</si>
  <si>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</si>
  <si>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</si>
  <si>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</si>
  <si>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</si>
  <si>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</si>
  <si>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</si>
  <si>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</si>
  <si>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</si>
  <si>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</si>
  <si>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</si>
  <si>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</si>
  <si>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</si>
  <si>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</si>
  <si>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</si>
  <si>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</si>
  <si>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</si>
  <si>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</si>
  <si>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</si>
  <si>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</si>
  <si>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</si>
  <si>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</si>
  <si>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</si>
  <si>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</si>
  <si>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</si>
  <si>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</si>
  <si>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</si>
  <si>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</si>
  <si>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</si>
  <si>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</si>
  <si>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</si>
  <si>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</si>
  <si>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</si>
  <si>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</si>
  <si>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</si>
  <si>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</si>
  <si>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</si>
  <si>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</si>
  <si>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</si>
  <si>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</si>
  <si>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</si>
  <si>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</si>
  <si>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</si>
  <si>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</si>
  <si>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</si>
  <si>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</si>
  <si>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</si>
  <si>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</si>
  <si>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</si>
  <si>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</si>
  <si>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</si>
  <si>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</si>
  <si>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</si>
  <si>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</si>
  <si>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</si>
  <si>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</si>
  <si>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</si>
  <si>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</si>
  <si>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</si>
  <si>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</si>
  <si>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</si>
  <si>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</si>
  <si>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</si>
  <si>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</si>
  <si>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</si>
  <si>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</si>
  <si>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</si>
  <si>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</si>
  <si>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</si>
  <si>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</si>
  <si>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</si>
  <si>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</si>
  <si>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</si>
  <si>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</si>
  <si>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</si>
  <si>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</si>
  <si>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</si>
  <si>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</si>
  <si>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</si>
  <si>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</si>
  <si>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</si>
  <si>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</si>
  <si>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</si>
  <si>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</si>
  <si>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</si>
  <si>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</si>
  <si>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</si>
  <si>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</si>
  <si>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</si>
  <si>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</si>
  <si>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</si>
  <si>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</si>
  <si>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</si>
  <si>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</si>
  <si>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</si>
  <si>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</si>
  <si>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</si>
  <si>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</si>
  <si>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</si>
  <si>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</si>
  <si>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</si>
  <si>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</si>
  <si>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</si>
  <si>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</si>
  <si>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</si>
  <si>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</si>
  <si>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</si>
  <si>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</si>
  <si>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</si>
  <si>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</si>
  <si>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</si>
  <si>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</si>
  <si>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</si>
  <si>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</si>
  <si>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</si>
  <si>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</si>
  <si>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</si>
  <si>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</si>
  <si>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</si>
  <si>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</si>
  <si>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</si>
  <si>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</si>
  <si>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</si>
  <si>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</si>
  <si>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</si>
  <si>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</si>
  <si>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</si>
  <si>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</si>
  <si>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</si>
  <si>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</si>
  <si>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</si>
  <si>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</si>
  <si>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</si>
  <si>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</si>
  <si>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</si>
  <si>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</si>
  <si>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</si>
  <si>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</si>
  <si>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</si>
  <si>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</si>
  <si>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</si>
  <si>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</si>
  <si>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</si>
  <si>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</si>
  <si>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</si>
  <si>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</si>
  <si>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</si>
  <si>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</si>
  <si>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</si>
  <si>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</si>
  <si>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</si>
  <si>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</si>
  <si>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</si>
  <si>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</si>
  <si>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</si>
  <si>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</si>
  <si>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</si>
  <si>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</si>
  <si>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</si>
  <si>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</si>
  <si>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</si>
  <si>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</si>
  <si>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</si>
  <si>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</si>
  <si>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</si>
  <si>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</si>
  <si>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</si>
  <si>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</si>
  <si>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</si>
  <si>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</si>
  <si>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</si>
  <si>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</si>
  <si>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</si>
  <si>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</si>
  <si>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</si>
  <si>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</si>
  <si>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</si>
  <si>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</si>
  <si>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</si>
  <si>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</si>
  <si>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</si>
  <si>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</si>
  <si>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</si>
  <si>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</si>
  <si>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</si>
  <si>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</si>
  <si>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</si>
  <si>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</si>
  <si>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</si>
  <si>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</si>
  <si>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</si>
  <si>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</si>
  <si>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</si>
  <si>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</si>
  <si>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</si>
  <si>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</si>
  <si>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</si>
  <si>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</si>
  <si>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</si>
  <si>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</si>
  <si>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</si>
  <si>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</si>
  <si>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</si>
  <si>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</si>
  <si>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</si>
  <si>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</si>
  <si>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</si>
  <si>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</si>
  <si>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</si>
  <si>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</si>
  <si>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</si>
  <si>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</si>
  <si>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</si>
  <si>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</si>
  <si>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</si>
  <si>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</si>
  <si>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</si>
  <si>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</si>
  <si>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</si>
  <si>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</si>
  <si>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</si>
  <si>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</si>
  <si>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</si>
  <si>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</si>
  <si>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</si>
  <si>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</si>
  <si>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</si>
  <si>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</si>
  <si>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</si>
  <si>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</si>
  <si>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</si>
  <si>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</si>
  <si>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</si>
  <si>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</si>
  <si>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</si>
  <si>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</si>
  <si>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</si>
  <si>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</si>
  <si>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</si>
  <si>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</si>
  <si>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</si>
  <si>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</si>
  <si>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</si>
  <si>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</si>
  <si>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</si>
  <si>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</si>
  <si>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</si>
  <si>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</si>
  <si>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</si>
  <si>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</si>
  <si>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</si>
  <si>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</si>
  <si>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</si>
  <si>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</si>
  <si>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</si>
  <si>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</si>
  <si>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</si>
  <si>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</si>
  <si>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</si>
  <si>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</si>
  <si>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</si>
  <si>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</si>
  <si>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</si>
  <si>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</si>
  <si>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</si>
  <si>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</si>
  <si>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</si>
  <si>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</si>
  <si>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</si>
  <si>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</si>
  <si>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</si>
  <si>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</si>
  <si>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</si>
  <si>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</si>
  <si>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</si>
  <si>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</si>
  <si>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</si>
  <si>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</si>
  <si>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</si>
  <si>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</si>
  <si>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</si>
  <si>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</si>
  <si>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</si>
  <si>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</si>
  <si>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</si>
  <si>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</si>
  <si>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</si>
  <si>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</si>
  <si>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</si>
  <si>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</si>
  <si>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</si>
  <si>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</si>
  <si>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</si>
  <si>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</si>
  <si>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</si>
  <si>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</si>
  <si>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</si>
  <si>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</si>
  <si>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</si>
  <si>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</si>
  <si>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</si>
  <si>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</si>
  <si>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</si>
  <si>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</si>
  <si>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</si>
  <si>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</si>
  <si>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</si>
  <si>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</si>
  <si>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</si>
  <si>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</si>
  <si>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</si>
  <si>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</si>
  <si>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</si>
  <si>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</si>
  <si>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</si>
  <si>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</si>
  <si>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</si>
  <si>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</si>
  <si>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</si>
  <si>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</si>
  <si>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</si>
  <si>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</si>
  <si>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</si>
  <si>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</si>
  <si>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</si>
  <si>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</si>
  <si>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</si>
  <si>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</si>
  <si>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</si>
  <si>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</si>
  <si>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</si>
  <si>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</si>
  <si>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</si>
  <si>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</si>
  <si>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</si>
  <si>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</si>
  <si>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</si>
  <si>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</si>
  <si>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</si>
  <si>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</si>
  <si>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</si>
  <si>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</si>
  <si>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</si>
  <si>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</si>
  <si>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</si>
  <si>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</si>
  <si>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</si>
  <si>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</si>
  <si>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</si>
  <si>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</si>
  <si>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</si>
  <si>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</si>
  <si>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</si>
  <si>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</si>
  <si>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</si>
  <si>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</si>
  <si>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</si>
  <si>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</si>
  <si>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</si>
  <si>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</si>
  <si>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</si>
  <si>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</si>
  <si>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</si>
  <si>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</si>
  <si>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</si>
  <si>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</si>
  <si>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</si>
  <si>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</si>
  <si>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</si>
  <si>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</si>
  <si>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</si>
  <si>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</si>
  <si>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</si>
  <si>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</si>
  <si>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</si>
  <si>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</si>
  <si>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</si>
  <si>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</si>
  <si>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</si>
  <si>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</si>
  <si>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</si>
  <si>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</si>
  <si>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</si>
  <si>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</si>
  <si>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</si>
  <si>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</si>
  <si>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</si>
  <si>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</si>
  <si>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</si>
  <si>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</si>
  <si>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</si>
  <si>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</si>
  <si>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</si>
  <si>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</si>
  <si>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</si>
  <si>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</si>
  <si>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</si>
  <si>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</si>
  <si>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</si>
  <si>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</si>
  <si>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</si>
  <si>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</si>
  <si>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</si>
  <si>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</si>
  <si>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</si>
  <si>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</si>
  <si>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</si>
  <si>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</si>
  <si>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</si>
  <si>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</si>
  <si>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</si>
  <si>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</si>
  <si>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</si>
  <si>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</si>
  <si>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</si>
  <si>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</si>
  <si>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</si>
  <si>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</si>
  <si>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</si>
  <si>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</si>
  <si>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</si>
  <si>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</si>
  <si>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</si>
  <si>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</si>
  <si>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</si>
  <si>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</si>
  <si>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</si>
  <si>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</si>
  <si>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</si>
  <si>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</si>
  <si>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</si>
  <si>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</si>
  <si>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</si>
  <si>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</si>
  <si>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</si>
  <si>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</si>
  <si>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</si>
  <si>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</si>
  <si>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</si>
  <si>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</si>
  <si>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</si>
  <si>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</si>
  <si>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</si>
  <si>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</si>
  <si>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</si>
  <si>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</si>
  <si>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</si>
  <si>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</si>
  <si>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</si>
  <si>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</si>
  <si>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</si>
  <si>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</si>
  <si>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</si>
  <si>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</si>
  <si>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</si>
  <si>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</si>
  <si>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</si>
  <si>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</si>
  <si>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</si>
  <si>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</si>
  <si>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</si>
  <si>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</si>
  <si>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</si>
  <si>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</si>
  <si>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</si>
  <si>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</si>
  <si>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</si>
  <si>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</si>
  <si>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</si>
  <si>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</si>
  <si>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</si>
  <si>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</si>
  <si>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</si>
  <si>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</si>
  <si>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</si>
  <si>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</si>
  <si>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</si>
  <si>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</si>
  <si>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</si>
  <si>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</si>
  <si>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</si>
  <si>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</si>
  <si>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</si>
  <si>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</si>
  <si>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</si>
  <si>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</si>
  <si>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</si>
  <si>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</si>
  <si>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</si>
  <si>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</si>
  <si>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</si>
  <si>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</si>
  <si>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</si>
  <si>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</si>
  <si>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</si>
  <si>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</si>
  <si>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</si>
  <si>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</si>
  <si>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</si>
  <si>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</si>
  <si>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</si>
  <si>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</si>
  <si>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</si>
  <si>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</si>
  <si>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</si>
  <si>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</si>
  <si>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</si>
  <si>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</si>
  <si>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</si>
  <si>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</si>
  <si>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</si>
  <si>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</si>
  <si>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</si>
  <si>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</si>
  <si>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</si>
  <si>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</si>
  <si>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</si>
  <si>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</si>
  <si>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</si>
  <si>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</si>
  <si>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</si>
  <si>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</si>
  <si>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</si>
  <si>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</si>
  <si>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</si>
  <si>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</si>
  <si>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</si>
  <si>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</si>
  <si>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</si>
  <si>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</si>
  <si>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</si>
  <si>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</si>
  <si>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</si>
  <si>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</si>
  <si>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</si>
  <si>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</si>
  <si>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</si>
  <si>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</si>
  <si>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</si>
  <si>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</si>
  <si>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</si>
  <si>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</si>
  <si>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</si>
  <si>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</si>
  <si>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</si>
  <si>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</si>
  <si>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</si>
  <si>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</si>
  <si>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</si>
  <si>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</si>
  <si>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</si>
  <si>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</si>
  <si>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</si>
  <si>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</si>
  <si>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</si>
  <si>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</si>
  <si>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</si>
  <si>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</si>
  <si>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</si>
  <si>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</si>
  <si>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</si>
  <si>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</si>
  <si>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</si>
  <si>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</si>
  <si>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</si>
  <si>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</si>
  <si>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</si>
  <si>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</si>
  <si>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</si>
  <si>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</si>
  <si>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</si>
  <si>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</si>
  <si>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</si>
  <si>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</si>
  <si>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</si>
  <si>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</si>
  <si>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</si>
  <si>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</si>
  <si>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</si>
  <si>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</si>
  <si>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</si>
  <si>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</si>
  <si>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</si>
  <si>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</si>
  <si>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</si>
  <si>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</si>
  <si>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</si>
  <si>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</si>
  <si>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</si>
  <si>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</si>
  <si>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</si>
  <si>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</si>
  <si>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</si>
  <si>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</si>
  <si>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</si>
  <si>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</si>
  <si>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</si>
  <si>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</si>
  <si>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</si>
  <si>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</si>
  <si>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</si>
  <si>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</si>
  <si>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</si>
  <si>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</si>
  <si>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</si>
  <si>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</si>
  <si>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</si>
  <si>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</si>
  <si>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</si>
  <si>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</si>
  <si>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</si>
  <si>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</si>
  <si>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</si>
  <si>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</si>
  <si>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</si>
  <si>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</si>
  <si>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</si>
  <si>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</si>
  <si>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</si>
  <si>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</si>
  <si>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</si>
  <si>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</si>
  <si>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</si>
  <si>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</si>
  <si>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</si>
  <si>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</si>
  <si>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</si>
  <si>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</si>
  <si>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</si>
  <si>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</si>
  <si>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</si>
  <si>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</si>
  <si>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</si>
  <si>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</si>
  <si>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</si>
  <si>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</si>
  <si>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</si>
  <si>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</si>
  <si>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</si>
  <si>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</si>
  <si>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</si>
  <si>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</si>
  <si>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</si>
  <si>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</si>
  <si>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</si>
  <si>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</si>
  <si>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</si>
  <si>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</si>
  <si>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</si>
  <si>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</si>
  <si>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</si>
  <si>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</si>
  <si>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</si>
  <si>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</si>
  <si>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</si>
  <si>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</si>
  <si>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</si>
  <si>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</si>
  <si>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</si>
  <si>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</si>
  <si>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</si>
  <si>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</si>
  <si>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</si>
  <si>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</si>
  <si>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</si>
  <si>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</si>
  <si>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</si>
  <si>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</si>
  <si>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</si>
  <si>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</si>
  <si>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</si>
  <si>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</si>
  <si>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</si>
  <si>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</si>
  <si>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</si>
  <si>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</si>
  <si>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</si>
  <si>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</si>
  <si>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</si>
  <si>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</si>
  <si>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</si>
  <si>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</si>
  <si>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</si>
  <si>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</si>
  <si>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</si>
  <si>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</si>
  <si>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</si>
  <si>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</si>
  <si>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</si>
  <si>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</si>
  <si>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</si>
  <si>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</si>
  <si>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</si>
  <si>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</si>
  <si>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</si>
  <si>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</si>
  <si>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</si>
  <si>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</si>
  <si>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</si>
  <si>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</si>
  <si>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</si>
  <si>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</si>
  <si>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</si>
  <si>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</si>
  <si>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</si>
  <si>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</si>
  <si>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</si>
  <si>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</si>
  <si>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</si>
  <si>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</si>
  <si>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</si>
  <si>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</si>
  <si>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</si>
  <si>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</si>
  <si>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</si>
  <si>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</si>
  <si>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</si>
  <si>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</si>
  <si>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</si>
  <si>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</si>
  <si>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</si>
  <si>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</si>
  <si>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</si>
  <si>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</si>
  <si>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</si>
  <si>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</si>
  <si>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</si>
  <si>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</si>
  <si>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</si>
  <si>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</si>
  <si>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</si>
  <si>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</si>
  <si>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</si>
  <si>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</si>
  <si>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</si>
  <si>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</si>
  <si>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</si>
  <si>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</si>
  <si>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</si>
  <si>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</si>
  <si>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</si>
  <si>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</si>
  <si>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</si>
  <si>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</si>
  <si>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</si>
  <si>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</si>
  <si>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</si>
  <si>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</si>
  <si>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</si>
  <si>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</si>
  <si>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</si>
  <si>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</si>
  <si>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</si>
  <si>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</si>
  <si>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</si>
  <si>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</si>
  <si>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</si>
  <si>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</si>
  <si>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</si>
  <si>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</si>
  <si>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</si>
  <si>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</si>
  <si>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</si>
  <si>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</si>
  <si>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</si>
  <si>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</si>
  <si>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</si>
  <si>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</si>
  <si>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</si>
  <si>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</si>
  <si>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</si>
  <si>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</si>
  <si>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</si>
  <si>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</si>
  <si>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</si>
  <si>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</si>
  <si>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</si>
  <si>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</si>
  <si>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</si>
  <si>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</si>
  <si>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</si>
  <si>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</si>
  <si>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</si>
  <si>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</si>
  <si>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</si>
  <si>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</si>
  <si>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</si>
  <si>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</si>
  <si>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</si>
  <si>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</si>
  <si>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</si>
  <si>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</si>
  <si>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</si>
  <si>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</si>
  <si>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</si>
  <si>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</si>
  <si>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</si>
  <si>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</si>
  <si>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</si>
  <si>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</si>
  <si>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</si>
  <si>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</si>
  <si>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</si>
  <si>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</si>
  <si>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</si>
  <si>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</si>
  <si>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</si>
  <si>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</si>
  <si>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</si>
  <si>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</si>
  <si>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</si>
  <si>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</si>
  <si>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</si>
  <si>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</si>
  <si>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</si>
  <si>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</si>
  <si>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</si>
  <si>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</si>
  <si>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</si>
  <si>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</si>
  <si>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</si>
  <si>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</si>
  <si>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</si>
  <si>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</si>
  <si>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</si>
  <si>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</si>
  <si>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</si>
  <si>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</si>
  <si>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</si>
  <si>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</si>
  <si>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</si>
  <si>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</si>
  <si>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</si>
  <si>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</si>
  <si>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</si>
  <si>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</si>
  <si>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</si>
  <si>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</si>
  <si>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</si>
  <si>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</si>
  <si>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</si>
  <si>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</si>
  <si>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</si>
  <si>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</si>
  <si>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</si>
  <si>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</si>
  <si>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</si>
  <si>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</si>
  <si>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</si>
  <si>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</si>
  <si>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</si>
  <si>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</si>
  <si>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</si>
  <si>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</si>
  <si>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</si>
  <si>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</si>
  <si>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</si>
  <si>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</si>
  <si>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</si>
  <si>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</si>
  <si>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</si>
  <si>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</si>
  <si>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</si>
  <si>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</si>
  <si>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</si>
  <si>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</si>
  <si>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</si>
  <si>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</si>
  <si>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</si>
  <si>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</si>
  <si>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</si>
  <si>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</si>
  <si>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</si>
  <si>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</si>
  <si>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</si>
  <si>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</si>
  <si>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</si>
  <si>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</si>
  <si>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</si>
  <si>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</si>
  <si>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</si>
  <si>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</si>
  <si>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</si>
  <si>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</si>
  <si>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</si>
  <si>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</si>
  <si>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</si>
  <si>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</si>
  <si>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</si>
  <si>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</si>
  <si>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</si>
  <si>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</si>
  <si>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</si>
  <si>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</si>
  <si>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</si>
  <si>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</si>
  <si>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</si>
  <si>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</si>
  <si>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</si>
  <si>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</si>
  <si>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</si>
  <si>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</si>
  <si>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</si>
  <si>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</si>
  <si>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</si>
  <si>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</si>
  <si>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</si>
  <si>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</si>
  <si>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</si>
  <si>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</si>
  <si>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</si>
  <si>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</si>
  <si>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</si>
  <si>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</si>
  <si>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</si>
  <si>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</si>
  <si>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</si>
  <si>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</si>
  <si>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</si>
  <si>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</si>
  <si>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</si>
  <si>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</si>
  <si>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</si>
  <si>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</si>
  <si>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</si>
  <si>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</si>
  <si>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</si>
  <si>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</si>
  <si>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</si>
  <si>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</si>
  <si>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</si>
  <si>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</si>
  <si>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</si>
  <si>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</si>
  <si>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</si>
  <si>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</si>
  <si>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</si>
  <si>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</si>
  <si>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</si>
  <si>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</si>
  <si>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</si>
  <si>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</si>
  <si>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</si>
  <si>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</si>
  <si>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</si>
  <si>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</si>
  <si>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</si>
  <si>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</si>
  <si>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</si>
  <si>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</si>
  <si>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</si>
  <si>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</si>
  <si>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</si>
  <si>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</si>
  <si>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</si>
  <si>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</si>
  <si>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</si>
  <si>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</si>
  <si>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</si>
  <si>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</si>
  <si>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</si>
  <si>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</si>
  <si>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</si>
  <si>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</si>
  <si>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</si>
  <si>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</si>
  <si>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</si>
  <si>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</si>
  <si>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</si>
  <si>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</si>
  <si>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</si>
  <si>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</si>
  <si>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</si>
  <si>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</si>
  <si>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</si>
  <si>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</si>
  <si>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</si>
  <si>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</si>
  <si>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</si>
  <si>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</si>
  <si>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</si>
  <si>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</si>
  <si>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</si>
  <si>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</si>
  <si>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</si>
  <si>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</si>
  <si>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</si>
  <si>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</si>
  <si>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</si>
  <si>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</si>
  <si>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</si>
  <si>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</si>
  <si>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</si>
  <si>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</si>
  <si>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</si>
  <si>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</si>
  <si>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</si>
  <si>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</si>
  <si>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</si>
  <si>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</si>
  <si>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</si>
  <si>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</si>
  <si>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</si>
  <si>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</si>
  <si>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</si>
  <si>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</si>
  <si>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</si>
  <si>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</si>
  <si>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</si>
  <si>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</si>
  <si>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</si>
  <si>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</si>
  <si>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</si>
  <si>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</si>
  <si>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</si>
  <si>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</si>
  <si>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</si>
  <si>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</si>
  <si>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</si>
  <si>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</si>
  <si>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</si>
  <si>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</si>
  <si>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</si>
  <si>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</si>
  <si>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</si>
  <si>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</si>
  <si>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</si>
  <si>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</si>
  <si>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</si>
  <si>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</si>
  <si>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</si>
  <si>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</si>
  <si>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</si>
  <si>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</si>
  <si>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</si>
  <si>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</si>
  <si>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</si>
  <si>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</si>
  <si>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</si>
  <si>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</si>
  <si>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</si>
  <si>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</si>
  <si>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</si>
  <si>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</si>
  <si>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</si>
  <si>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</si>
  <si>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</si>
  <si>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</si>
  <si>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</si>
  <si>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</si>
  <si>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</si>
  <si>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</si>
  <si>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</si>
  <si>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</si>
  <si>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</si>
  <si>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</si>
  <si>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</si>
  <si>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</si>
  <si>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</si>
  <si>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</si>
  <si>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</si>
  <si>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</si>
  <si>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</si>
  <si>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</si>
  <si>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</si>
  <si>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</si>
  <si>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</si>
  <si>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</si>
  <si>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</si>
  <si>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</si>
  <si>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</si>
  <si>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</si>
  <si>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</si>
  <si>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</si>
  <si>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</si>
  <si>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</si>
  <si>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</si>
  <si>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</si>
  <si>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</si>
  <si>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</si>
  <si>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</si>
  <si>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</si>
  <si>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</si>
  <si>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</si>
  <si>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</si>
  <si>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</si>
  <si>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</si>
  <si>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</si>
  <si>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</si>
  <si>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</si>
  <si>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</si>
  <si>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</si>
  <si>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</si>
  <si>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</si>
  <si>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</si>
  <si>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</si>
  <si>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</si>
  <si>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</si>
  <si>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</si>
  <si>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</si>
  <si>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</si>
  <si>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</si>
  <si>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</si>
  <si>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</si>
  <si>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</si>
  <si>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</si>
  <si>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</si>
  <si>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</si>
  <si>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</si>
  <si>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</si>
  <si>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</si>
  <si>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</si>
  <si>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</si>
  <si>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</si>
  <si>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</si>
  <si>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</si>
  <si>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</si>
  <si>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</si>
  <si>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</si>
  <si>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</si>
  <si>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</si>
  <si>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</si>
  <si>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</si>
  <si>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</si>
  <si>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</si>
  <si>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</si>
  <si>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</si>
  <si>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</si>
  <si>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</si>
  <si>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</si>
  <si>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</si>
  <si>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</si>
  <si>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</si>
  <si>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</si>
  <si>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</si>
  <si>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</si>
  <si>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</si>
  <si>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</si>
  <si>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</si>
  <si>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</si>
  <si>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</si>
  <si>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</si>
  <si>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</si>
  <si>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</si>
  <si>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</si>
  <si>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</si>
  <si>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</si>
  <si>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</si>
  <si>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</si>
  <si>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</si>
  <si>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</si>
  <si>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</si>
  <si>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</si>
  <si>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</si>
  <si>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</si>
  <si>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</si>
  <si>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</si>
  <si>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</si>
  <si>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</si>
  <si>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</si>
  <si>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</si>
  <si>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</si>
  <si>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</si>
  <si>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</si>
  <si>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</si>
  <si>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</si>
  <si>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</si>
  <si>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</si>
  <si>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</si>
  <si>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</si>
  <si>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</si>
  <si>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</si>
  <si>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</si>
  <si>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</si>
  <si>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</si>
  <si>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</si>
  <si>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</si>
  <si>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</si>
  <si>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</si>
  <si>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</si>
  <si>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</si>
  <si>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</si>
  <si>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</si>
  <si>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</si>
  <si>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</si>
  <si>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</si>
  <si>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</si>
  <si>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</si>
  <si>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</si>
  <si>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</si>
  <si>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</si>
  <si>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</si>
  <si>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</si>
  <si>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</si>
  <si>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</si>
  <si>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</si>
  <si>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</si>
  <si>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</si>
  <si>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</si>
  <si>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</si>
  <si>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</si>
  <si>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</si>
  <si>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</si>
  <si>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</si>
  <si>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</si>
  <si>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</si>
  <si>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</si>
  <si>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</si>
  <si>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</si>
  <si>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</si>
  <si>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</si>
  <si>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</si>
  <si>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</si>
  <si>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</si>
  <si>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</si>
  <si>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</si>
  <si>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</si>
  <si>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</si>
  <si>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</si>
  <si>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</si>
  <si>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</si>
  <si>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</si>
  <si>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</si>
  <si>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</si>
  <si>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</si>
  <si>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</si>
  <si>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</si>
  <si>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</si>
  <si>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</si>
  <si>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</si>
  <si>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</si>
  <si>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</si>
  <si>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</si>
  <si>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</si>
  <si>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</si>
  <si>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</si>
  <si>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</si>
  <si>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</si>
  <si>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</si>
  <si>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</si>
  <si>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</si>
  <si>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</si>
  <si>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</si>
  <si>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</si>
  <si>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</si>
  <si>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</si>
  <si>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</si>
  <si>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</si>
  <si>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</si>
  <si>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</si>
  <si>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</si>
  <si>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</si>
  <si>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</si>
  <si>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</si>
  <si>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</si>
  <si>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</si>
  <si>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</si>
  <si>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</si>
  <si>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</si>
  <si>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</si>
  <si>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</si>
  <si>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</si>
  <si>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</si>
  <si>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</si>
  <si>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</si>
  <si>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</si>
  <si>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</si>
  <si>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</si>
  <si>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</si>
  <si>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</si>
  <si>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</si>
  <si>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</si>
  <si>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</si>
  <si>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</si>
  <si>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</si>
  <si>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</si>
  <si>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</si>
  <si>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</si>
  <si>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</si>
  <si>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</si>
  <si>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</si>
  <si>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</si>
  <si>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</si>
  <si>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</si>
  <si>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</si>
  <si>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</si>
  <si>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</si>
  <si>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</si>
  <si>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</si>
  <si>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</si>
  <si>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</si>
  <si>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</si>
  <si>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</si>
  <si>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</si>
  <si>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</si>
  <si>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</si>
  <si>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</si>
  <si>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</si>
  <si>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</si>
  <si>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</si>
  <si>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</si>
  <si>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</si>
  <si>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</si>
  <si>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</si>
  <si>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</si>
  <si>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</si>
  <si>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</si>
  <si>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</si>
  <si>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</si>
  <si>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</si>
  <si>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</si>
  <si>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</si>
  <si>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</si>
  <si>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</si>
  <si>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</si>
  <si>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</si>
  <si>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</si>
  <si>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</si>
  <si>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</si>
  <si>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</si>
  <si>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</si>
  <si>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</si>
  <si>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</si>
  <si>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</si>
  <si>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</si>
  <si>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</si>
  <si>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</si>
  <si>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</si>
  <si>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</si>
  <si>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</si>
  <si>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</si>
  <si>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</si>
  <si>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</si>
  <si>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</si>
  <si>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</si>
  <si>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</si>
  <si>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</si>
  <si>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</si>
  <si>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</si>
  <si>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</si>
  <si>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</si>
  <si>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</si>
  <si>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</si>
  <si>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</si>
  <si>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</si>
  <si>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</si>
  <si>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</si>
  <si>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</si>
  <si>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</si>
  <si>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</si>
  <si>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</si>
  <si>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</si>
  <si>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</si>
  <si>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</si>
  <si>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</si>
  <si>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</si>
  <si>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</si>
  <si>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</si>
  <si>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</si>
  <si>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</si>
  <si>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</si>
  <si>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</si>
  <si>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</si>
  <si>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</si>
  <si>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</si>
  <si>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</si>
  <si>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</si>
  <si>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</si>
  <si>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</si>
  <si>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</si>
  <si>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</si>
  <si>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</si>
  <si>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</si>
  <si>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</si>
  <si>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</si>
  <si>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</si>
  <si>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</si>
  <si>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</si>
  <si>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</si>
  <si>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</si>
  <si>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</si>
  <si>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</si>
  <si>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</si>
  <si>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</si>
  <si>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</si>
  <si>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</si>
  <si>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</si>
  <si>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</si>
  <si>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</si>
  <si>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</si>
  <si>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</si>
  <si>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</si>
  <si>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</si>
  <si>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</si>
  <si>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</si>
  <si>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</si>
  <si>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</si>
  <si>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</si>
  <si>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</si>
  <si>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</si>
  <si>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</si>
  <si>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</si>
  <si>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</si>
  <si>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</si>
  <si>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</si>
  <si>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</si>
  <si>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</si>
  <si>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</si>
  <si>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</si>
  <si>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</si>
  <si>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</si>
  <si>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</si>
  <si>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</si>
  <si>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</si>
  <si>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</si>
  <si>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</si>
  <si>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</si>
  <si>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</si>
  <si>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</si>
  <si>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</si>
  <si>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</si>
  <si>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</si>
  <si>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</si>
  <si>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</si>
  <si>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</si>
  <si>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</si>
  <si>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</si>
  <si>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</si>
  <si>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</si>
  <si>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</si>
  <si>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</si>
  <si>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</si>
  <si>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</si>
  <si>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</si>
  <si>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</si>
  <si>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</si>
  <si>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</si>
  <si>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</si>
  <si>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</si>
  <si>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</si>
  <si>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</si>
  <si>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</si>
  <si>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</si>
  <si>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</si>
  <si>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</si>
  <si>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</si>
  <si>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</si>
  <si>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</si>
  <si>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</si>
  <si>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</si>
  <si>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</si>
  <si>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</si>
  <si>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</si>
  <si>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</si>
  <si>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</si>
  <si>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</si>
  <si>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</si>
  <si>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</si>
  <si>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</si>
  <si>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</si>
  <si>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</si>
  <si>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</si>
  <si>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</si>
  <si>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</si>
  <si>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</si>
  <si>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</si>
  <si>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</si>
  <si>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</si>
  <si>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</si>
  <si>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</si>
  <si>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</si>
  <si>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</si>
  <si>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</si>
  <si>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</si>
  <si>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</si>
  <si>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</si>
  <si>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</si>
  <si>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</si>
  <si>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</si>
  <si>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</si>
  <si>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</si>
  <si>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</si>
  <si>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</si>
  <si>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</si>
  <si>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</si>
  <si>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</si>
  <si>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</si>
  <si>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</si>
  <si>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</si>
  <si>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</si>
  <si>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</si>
  <si>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</si>
  <si>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</si>
  <si>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</si>
  <si>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</si>
  <si>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</si>
  <si>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</si>
  <si>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</si>
  <si>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</si>
  <si>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</si>
  <si>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</si>
  <si>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</si>
  <si>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</si>
  <si>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</si>
  <si>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</si>
  <si>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</si>
  <si>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</si>
  <si>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</si>
  <si>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</si>
  <si>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</si>
  <si>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</si>
  <si>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</si>
  <si>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</si>
  <si>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</si>
  <si>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</si>
  <si>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</si>
  <si>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</si>
  <si>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</si>
  <si>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</si>
  <si>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</si>
  <si>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</si>
  <si>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</si>
  <si>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</si>
  <si>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</si>
  <si>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</si>
  <si>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</si>
  <si>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</si>
  <si>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</si>
  <si>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</si>
  <si>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</si>
  <si>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</si>
  <si>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</si>
  <si>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</si>
  <si>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</si>
  <si>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</si>
  <si>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</si>
  <si>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</si>
  <si>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</si>
  <si>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</si>
  <si>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</si>
  <si>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</si>
  <si>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</si>
  <si>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</si>
  <si>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</si>
  <si>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</si>
  <si>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</si>
  <si>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</si>
  <si>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</si>
  <si>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</si>
  <si>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</si>
  <si>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</si>
  <si>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</si>
  <si>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</si>
  <si>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</si>
  <si>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</si>
  <si>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</si>
  <si>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</si>
  <si>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</si>
  <si>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</si>
  <si>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</si>
  <si>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</si>
  <si>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</si>
  <si>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</si>
  <si>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</si>
  <si>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</si>
  <si>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</si>
  <si>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</si>
  <si>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</si>
  <si>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</si>
  <si>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</si>
  <si>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</si>
  <si>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</si>
  <si>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</si>
  <si>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</si>
  <si>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</si>
  <si>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</si>
  <si>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</si>
  <si>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</si>
  <si>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</si>
  <si>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</si>
  <si>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</si>
  <si>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</si>
  <si>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</si>
  <si>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</si>
  <si>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</si>
  <si>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</si>
  <si>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</si>
  <si>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</si>
  <si>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</si>
  <si>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</si>
  <si>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</si>
  <si>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</si>
  <si>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</si>
  <si>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</si>
  <si>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</si>
  <si>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</si>
  <si>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</si>
  <si>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</si>
  <si>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</si>
  <si>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</si>
  <si>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</si>
  <si>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</si>
  <si>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</si>
  <si>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</si>
  <si>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</si>
  <si>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</si>
  <si>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</si>
  <si>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</si>
  <si>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</si>
  <si>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</si>
  <si>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</si>
  <si>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</si>
  <si>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</si>
  <si>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</si>
  <si>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</si>
  <si>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</si>
  <si>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</si>
  <si>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</si>
  <si>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</si>
  <si>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</si>
  <si>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</si>
  <si>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</si>
  <si>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</si>
  <si>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</si>
  <si>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</si>
  <si>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</si>
  <si>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</si>
  <si>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</si>
  <si>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</si>
  <si>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</si>
  <si>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</si>
  <si>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</si>
  <si>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</si>
  <si>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</si>
  <si>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</si>
  <si>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</si>
  <si>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</si>
  <si>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</si>
  <si>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</si>
  <si>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</si>
  <si>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</si>
  <si>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</si>
  <si>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</si>
  <si>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</si>
  <si>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</si>
  <si>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</si>
  <si>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</si>
  <si>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</si>
  <si>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</si>
  <si>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</si>
  <si>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</si>
  <si>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</si>
  <si>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</si>
  <si>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</si>
  <si>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</si>
  <si>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</si>
  <si>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</si>
  <si>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</si>
  <si>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</si>
  <si>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</si>
  <si>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</si>
  <si>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</si>
  <si>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</si>
  <si>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</si>
  <si>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</si>
  <si>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</si>
  <si>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</si>
  <si>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</si>
  <si>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</si>
  <si>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</si>
  <si>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</si>
  <si>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</si>
  <si>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</si>
  <si>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</si>
  <si>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</si>
  <si>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</si>
  <si>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</si>
  <si>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</si>
  <si>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</si>
  <si>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</si>
  <si>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</si>
  <si>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</si>
  <si>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</si>
  <si>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</si>
  <si>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</si>
  <si>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</si>
  <si>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</si>
  <si>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</si>
  <si>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</si>
  <si>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</si>
  <si>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</si>
  <si>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</si>
  <si>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</si>
  <si>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</si>
  <si>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</si>
  <si>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</si>
  <si>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</si>
  <si>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</si>
  <si>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</si>
  <si>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</si>
  <si>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</si>
  <si>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</si>
  <si>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</si>
  <si>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</si>
  <si>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</si>
  <si>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</si>
  <si>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</si>
  <si>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</si>
  <si>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</si>
  <si>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</si>
  <si>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</si>
  <si>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</si>
  <si>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</si>
  <si>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</si>
  <si>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</si>
  <si>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</si>
  <si>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</si>
  <si>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</si>
  <si>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</si>
  <si>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</si>
  <si>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</si>
  <si>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</si>
  <si>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</si>
  <si>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</si>
  <si>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</si>
  <si>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</si>
  <si>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</si>
  <si>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</si>
  <si>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</si>
  <si>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</si>
  <si>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</si>
  <si>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</si>
  <si>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</si>
  <si>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</si>
  <si>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</si>
  <si>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</si>
  <si>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</si>
  <si>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</si>
  <si>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</si>
  <si>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</si>
  <si>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</si>
  <si>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</si>
  <si>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</si>
  <si>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</si>
  <si>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</si>
  <si>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</si>
  <si>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</si>
  <si>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</si>
  <si>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</si>
  <si>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</si>
  <si>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</si>
  <si>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</si>
  <si>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</si>
  <si>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</si>
  <si>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</si>
  <si>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</si>
  <si>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</si>
  <si>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</si>
  <si>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</si>
  <si>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</si>
  <si>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</si>
  <si>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</si>
  <si>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</si>
  <si>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</si>
  <si>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</si>
  <si>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</si>
  <si>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</si>
  <si>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</si>
  <si>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</si>
  <si>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</si>
  <si>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</si>
  <si>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</si>
  <si>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</si>
  <si>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</si>
  <si>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</si>
  <si>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</si>
  <si>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</si>
  <si>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</si>
  <si>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</si>
  <si>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</si>
  <si>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</si>
  <si>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</si>
  <si>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</si>
  <si>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</si>
  <si>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</si>
  <si>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</si>
  <si>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</si>
  <si>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</si>
  <si>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</si>
  <si>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</si>
  <si>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</si>
  <si>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</si>
  <si>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</si>
  <si>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</si>
  <si>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</si>
  <si>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</si>
  <si>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</si>
  <si>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</si>
  <si>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</si>
  <si>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</si>
  <si>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</si>
  <si>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</si>
  <si>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</si>
  <si>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</si>
  <si>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</si>
  <si>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</si>
  <si>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</si>
  <si>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</si>
  <si>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</si>
  <si>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</si>
  <si>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</si>
  <si>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</si>
  <si>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</si>
  <si>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</si>
  <si>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</si>
  <si>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</si>
  <si>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</si>
  <si>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</si>
  <si>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</si>
  <si>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</si>
  <si>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</si>
  <si>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</si>
  <si>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</si>
  <si>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</si>
  <si>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</si>
  <si>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</si>
  <si>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</si>
  <si>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</si>
  <si>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</si>
  <si>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</si>
  <si>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</si>
  <si>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</si>
  <si>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</si>
  <si>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</si>
  <si>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</si>
  <si>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</si>
  <si>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</si>
  <si>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</si>
  <si>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</si>
  <si>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</si>
  <si>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</si>
  <si>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</si>
  <si>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</si>
  <si>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</si>
  <si>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</si>
  <si>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</si>
  <si>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</si>
  <si>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</si>
  <si>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</si>
  <si>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</si>
  <si>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</si>
  <si>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</si>
  <si>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</si>
  <si>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</si>
  <si>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</si>
  <si>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</si>
  <si>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</si>
  <si>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</si>
  <si>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</si>
  <si>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</si>
  <si>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</si>
  <si>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</si>
  <si>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</si>
  <si>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</si>
  <si>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</si>
  <si>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</si>
  <si>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</si>
  <si>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</si>
  <si>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</si>
  <si>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</si>
  <si>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</si>
  <si>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</si>
  <si>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</si>
  <si>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</si>
  <si>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</si>
  <si>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</si>
  <si>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</si>
  <si>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</si>
  <si>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</si>
  <si>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</si>
  <si>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</si>
  <si>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</si>
  <si>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</si>
  <si>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</si>
  <si>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</si>
  <si>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</si>
  <si>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</si>
  <si>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</si>
  <si>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</si>
  <si>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</si>
  <si>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</si>
  <si>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</si>
  <si>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</si>
  <si>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</si>
  <si>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</si>
  <si>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</si>
  <si>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</si>
  <si>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</si>
  <si>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</si>
  <si>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</si>
  <si>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</si>
  <si>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</si>
  <si>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</si>
  <si>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</si>
  <si>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</si>
  <si>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</si>
  <si>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</si>
  <si>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</si>
  <si>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</si>
  <si>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</si>
  <si>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</si>
  <si>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</si>
  <si>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</si>
  <si>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</si>
  <si>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</si>
  <si>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</si>
  <si>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</si>
  <si>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</si>
  <si>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</si>
  <si>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</si>
  <si>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</si>
  <si>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</si>
  <si>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</si>
  <si>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</si>
  <si>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</si>
  <si>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</si>
  <si>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</si>
  <si>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</si>
  <si>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</si>
  <si>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</si>
  <si>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</si>
  <si>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</si>
  <si>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</si>
  <si>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</si>
  <si>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</si>
  <si>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</si>
  <si>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</si>
  <si>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</si>
  <si>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</si>
  <si>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</si>
  <si>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</si>
  <si>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</si>
  <si>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</si>
  <si>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</si>
  <si>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</si>
  <si>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</si>
  <si>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</si>
  <si>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</si>
  <si>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</si>
  <si>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</si>
  <si>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</si>
  <si>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</si>
  <si>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</si>
  <si>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</si>
  <si>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</si>
  <si>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</si>
  <si>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</si>
  <si>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</si>
  <si>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</si>
  <si>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</si>
  <si>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</si>
  <si>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</si>
  <si>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</si>
  <si>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</si>
  <si>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</si>
  <si>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</si>
  <si>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</si>
  <si>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</si>
  <si>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</si>
  <si>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</si>
  <si>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</si>
  <si>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</si>
  <si>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</si>
  <si>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</si>
  <si>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</si>
  <si>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</si>
  <si>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</si>
  <si>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</si>
  <si>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</si>
  <si>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</si>
  <si>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</si>
  <si>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</si>
  <si>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</si>
  <si>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</si>
  <si>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</si>
  <si>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</si>
  <si>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</si>
  <si>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</si>
  <si>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</si>
  <si>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</si>
  <si>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</si>
  <si>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</si>
  <si>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</si>
  <si>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</si>
  <si>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</si>
  <si>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</si>
  <si>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</si>
  <si>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</si>
  <si>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</si>
  <si>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</si>
  <si>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</si>
  <si>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</si>
  <si>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</si>
  <si>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</si>
  <si>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</si>
  <si>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</si>
  <si>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</si>
  <si>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</si>
  <si>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</si>
  <si>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</si>
  <si>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</si>
  <si>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</si>
  <si>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</si>
  <si>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</si>
  <si>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</si>
  <si>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</si>
  <si>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</si>
  <si>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</si>
  <si>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</si>
  <si>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</si>
  <si>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</si>
  <si>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</si>
  <si>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</si>
  <si>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</si>
  <si>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</si>
  <si>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</si>
  <si>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</si>
  <si>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</si>
  <si>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</si>
  <si>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</si>
  <si>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</si>
  <si>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</si>
  <si>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</si>
  <si>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</si>
  <si>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</si>
  <si>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</si>
  <si>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</si>
  <si>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</si>
  <si>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</si>
  <si>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</si>
  <si>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</si>
  <si>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</si>
  <si>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</si>
  <si>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</si>
  <si>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</si>
  <si>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</si>
  <si>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</si>
  <si>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</si>
  <si>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</si>
  <si>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</si>
  <si>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</si>
  <si>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</si>
  <si>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</si>
  <si>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</si>
  <si>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</si>
  <si>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</si>
  <si>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</si>
  <si>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</si>
  <si>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</si>
  <si>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</si>
  <si>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</si>
  <si>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</si>
  <si>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</si>
  <si>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</si>
  <si>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</si>
  <si>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</si>
  <si>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</si>
  <si>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</si>
  <si>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</si>
  <si>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</si>
  <si>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</si>
  <si>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</si>
  <si>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</si>
  <si>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</si>
  <si>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</si>
  <si>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</si>
  <si>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</si>
  <si>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</si>
  <si>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</si>
  <si>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</si>
  <si>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</si>
  <si>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</si>
  <si>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</si>
  <si>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</si>
  <si>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</si>
  <si>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</si>
  <si>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</si>
  <si>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</si>
  <si>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</si>
  <si>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</si>
  <si>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</si>
  <si>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</si>
  <si>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</si>
  <si>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</si>
  <si>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</si>
  <si>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</si>
  <si>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</si>
  <si>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</si>
  <si>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</si>
  <si>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</si>
  <si>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</si>
  <si>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</si>
  <si>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</si>
  <si>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</si>
  <si>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</si>
  <si>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</si>
  <si>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</si>
  <si>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</si>
  <si>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</si>
  <si>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</si>
  <si>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</si>
  <si>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</si>
  <si>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</si>
  <si>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</si>
  <si>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</si>
  <si>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</si>
  <si>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</si>
  <si>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</si>
  <si>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</si>
  <si>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</si>
  <si>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</si>
  <si>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</si>
  <si>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</si>
  <si>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</si>
  <si>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</si>
  <si>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</si>
  <si>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</si>
  <si>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</si>
  <si>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</si>
  <si>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</si>
  <si>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</si>
  <si>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</si>
  <si>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</si>
  <si>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</si>
  <si>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</si>
  <si>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</si>
  <si>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</si>
  <si>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</si>
  <si>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</si>
  <si>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</si>
  <si>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</si>
  <si>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</si>
  <si>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</si>
  <si>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</si>
  <si>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</si>
  <si>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</si>
  <si>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</si>
  <si>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</si>
  <si>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</si>
  <si>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</si>
  <si>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</si>
  <si>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</si>
  <si>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</si>
  <si>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</si>
  <si>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</si>
  <si>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</si>
  <si>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</si>
  <si>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</si>
  <si>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</si>
  <si>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</si>
  <si>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</si>
  <si>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</si>
  <si>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</si>
  <si>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</si>
  <si>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</si>
  <si>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</si>
  <si>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</si>
  <si>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</si>
  <si>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</si>
  <si>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</si>
  <si>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</si>
  <si>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</si>
  <si>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</si>
  <si>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</si>
  <si>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</si>
  <si>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</si>
  <si>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</si>
  <si>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</si>
  <si>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</si>
  <si>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</si>
  <si>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</si>
  <si>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</si>
  <si>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</si>
  <si>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</si>
  <si>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</si>
  <si>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</si>
  <si>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</si>
  <si>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</si>
  <si>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</si>
  <si>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</si>
  <si>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</si>
  <si>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</si>
  <si>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</si>
  <si>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</si>
  <si>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</si>
  <si>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</si>
  <si>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</si>
  <si>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</si>
  <si>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</si>
  <si>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</si>
  <si>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</si>
  <si>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</si>
  <si>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</si>
  <si>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</si>
  <si>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</si>
  <si>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</si>
  <si>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</si>
  <si>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</si>
  <si>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</si>
  <si>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</si>
  <si>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</si>
  <si>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</si>
  <si>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</si>
  <si>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</si>
  <si>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</si>
  <si>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</si>
  <si>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</si>
  <si>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</si>
  <si>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</si>
  <si>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</si>
  <si>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</si>
  <si>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</si>
  <si>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</si>
  <si>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</si>
  <si>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</si>
  <si>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</si>
  <si>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</si>
  <si>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</si>
  <si>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</si>
  <si>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</si>
  <si>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</si>
  <si>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</si>
  <si>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</si>
  <si>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</si>
  <si>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</si>
  <si>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</si>
  <si>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</si>
  <si>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</si>
  <si>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</si>
  <si>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</si>
  <si>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</si>
  <si>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</si>
  <si>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</si>
  <si>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</si>
  <si>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</si>
  <si>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</si>
  <si>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</si>
  <si>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</si>
  <si>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</si>
  <si>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</si>
  <si>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</si>
  <si>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</si>
  <si>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</si>
  <si>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</si>
  <si>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</si>
  <si>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</si>
  <si>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</si>
  <si>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</si>
  <si>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</si>
  <si>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</si>
  <si>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</si>
  <si>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</si>
  <si>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</si>
  <si>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</si>
  <si>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</si>
  <si>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</si>
  <si>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</si>
  <si>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</si>
  <si>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</si>
  <si>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</si>
  <si>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</si>
  <si>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</si>
  <si>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</si>
  <si>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</si>
  <si>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</si>
  <si>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</si>
  <si>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</si>
  <si>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</si>
  <si>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</si>
  <si>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</si>
  <si>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</si>
  <si>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</si>
  <si>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</si>
  <si>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</si>
  <si>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</si>
  <si>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</si>
  <si>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</si>
  <si>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</si>
  <si>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</si>
  <si>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</si>
  <si>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</si>
  <si>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</si>
  <si>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</si>
  <si>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</si>
  <si>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</si>
  <si>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</si>
  <si>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</si>
  <si>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</si>
  <si>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</si>
  <si>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</si>
  <si>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</si>
  <si>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</si>
  <si>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</si>
  <si>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</si>
  <si>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</si>
  <si>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</si>
  <si>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</si>
  <si>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</si>
  <si>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</si>
  <si>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</si>
  <si>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</si>
  <si>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</si>
  <si>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</si>
  <si>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</si>
  <si>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</si>
  <si>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</si>
  <si>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</si>
  <si>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</si>
  <si>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</si>
  <si>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</si>
  <si>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</si>
  <si>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</si>
  <si>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</si>
  <si>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</si>
  <si>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</si>
  <si>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</si>
  <si>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</si>
  <si>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</si>
  <si>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</si>
  <si>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</si>
  <si>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</si>
  <si>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</si>
  <si>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</si>
  <si>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</si>
  <si>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</si>
  <si>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</si>
  <si>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</si>
  <si>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</si>
  <si>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</si>
  <si>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</si>
  <si>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</si>
  <si>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</si>
  <si>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</si>
  <si>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</si>
  <si>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</si>
  <si>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</si>
  <si>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</si>
  <si>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</si>
  <si>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</si>
  <si>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</si>
  <si>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</si>
  <si>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</si>
  <si>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</si>
  <si>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</si>
  <si>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</si>
  <si>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</si>
  <si>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</si>
  <si>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</si>
  <si>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</si>
  <si>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</si>
  <si>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</si>
  <si>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</si>
  <si>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</si>
  <si>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</si>
  <si>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</si>
  <si>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</si>
  <si>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</si>
  <si>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</si>
  <si>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</si>
  <si>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</si>
  <si>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</si>
  <si>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</si>
  <si>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</si>
  <si>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</si>
  <si>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</si>
  <si>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</si>
  <si>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</si>
  <si>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</si>
  <si>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</si>
  <si>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</si>
  <si>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</si>
  <si>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</si>
  <si>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</si>
  <si>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</si>
  <si>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</si>
  <si>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</si>
  <si>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</si>
  <si>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</si>
  <si>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</si>
  <si>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</si>
  <si>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</si>
  <si>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</si>
  <si>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</si>
  <si>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</si>
  <si>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</si>
  <si>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</si>
  <si>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</si>
  <si>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</si>
  <si>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</si>
  <si>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</si>
  <si>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</si>
  <si>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</si>
  <si>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</si>
  <si>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</si>
  <si>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</si>
  <si>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</si>
  <si>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</si>
  <si>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</si>
  <si>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</si>
  <si>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</si>
  <si>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</si>
  <si>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</si>
  <si>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</si>
  <si>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</si>
  <si>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</si>
  <si>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</si>
  <si>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</si>
  <si>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</si>
  <si>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</si>
  <si>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</si>
  <si>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</si>
  <si>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</si>
  <si>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</si>
  <si>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</si>
  <si>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</si>
  <si>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</si>
  <si>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</si>
  <si>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</si>
  <si>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</si>
  <si>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</si>
  <si>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</si>
  <si>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</si>
  <si>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</si>
  <si>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</si>
  <si>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</si>
  <si>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</si>
  <si>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</si>
  <si>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</si>
  <si>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</si>
  <si>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</si>
  <si>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</si>
  <si>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</si>
  <si>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</si>
  <si>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</si>
  <si>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</si>
  <si>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</si>
  <si>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</si>
  <si>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</si>
  <si>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</si>
  <si>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</si>
  <si>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</si>
  <si>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</si>
  <si>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</si>
  <si>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</si>
  <si>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</si>
  <si>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</si>
  <si>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</si>
  <si>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</si>
  <si>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</si>
  <si>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</si>
  <si>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</si>
  <si>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</si>
  <si>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</si>
  <si>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</si>
  <si>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</si>
  <si>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</si>
  <si>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</si>
  <si>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</si>
  <si>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</si>
  <si>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</si>
  <si>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</si>
  <si>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</si>
  <si>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</si>
  <si>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</si>
  <si>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</si>
  <si>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</si>
  <si>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</si>
  <si>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</si>
  <si>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</si>
  <si>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</si>
  <si>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</si>
  <si>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</si>
  <si>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</si>
  <si>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</si>
  <si>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</si>
  <si>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</si>
  <si>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</si>
  <si>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</si>
  <si>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</si>
  <si>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</si>
  <si>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</si>
  <si>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</si>
  <si>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</si>
  <si>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</si>
  <si>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</si>
  <si>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</si>
  <si>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</si>
  <si>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</si>
  <si>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</si>
  <si>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</si>
  <si>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</si>
  <si>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</si>
  <si>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</si>
  <si>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</si>
  <si>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</si>
  <si>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</si>
  <si>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</si>
  <si>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</si>
  <si>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</si>
  <si>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</si>
  <si>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</si>
  <si>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</si>
  <si>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</si>
  <si>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</si>
  <si>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</si>
  <si>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</si>
  <si>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</si>
  <si>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</si>
  <si>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</si>
  <si>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</si>
  <si>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</si>
  <si>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</si>
  <si>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</si>
  <si>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</si>
  <si>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</si>
  <si>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</si>
  <si>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</si>
  <si>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</si>
  <si>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</si>
  <si>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</si>
  <si>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</si>
  <si>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</si>
  <si>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</si>
  <si>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</si>
  <si>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</si>
  <si>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</si>
  <si>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</si>
  <si>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</si>
  <si>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</si>
  <si>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</si>
  <si>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</si>
  <si>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</si>
  <si>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</si>
  <si>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</si>
  <si>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</si>
  <si>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</si>
  <si>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</si>
  <si>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</si>
  <si>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</si>
  <si>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</si>
  <si>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</si>
  <si>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</si>
  <si>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</si>
  <si>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</si>
  <si>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</si>
  <si>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</si>
  <si>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</si>
  <si>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</si>
  <si>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</si>
  <si>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</si>
  <si>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</si>
  <si>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</si>
  <si>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</si>
  <si>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</si>
  <si>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</si>
  <si>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</si>
  <si>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</si>
  <si>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</si>
  <si>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</si>
  <si>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</si>
  <si>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</si>
  <si>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</si>
  <si>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</si>
  <si>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</si>
  <si>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</si>
  <si>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</si>
  <si>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</si>
  <si>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</si>
  <si>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</si>
  <si>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</si>
  <si>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</si>
  <si>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</si>
  <si>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</si>
  <si>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</si>
  <si>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</si>
  <si>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</si>
  <si>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</si>
  <si>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</si>
  <si>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</si>
  <si>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</si>
  <si>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</si>
  <si>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</si>
  <si>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</si>
  <si>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</si>
  <si>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</si>
  <si>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</si>
  <si>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</si>
  <si>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</si>
  <si>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</si>
  <si>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</si>
  <si>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</si>
  <si>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</si>
  <si>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</si>
  <si>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</si>
  <si>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</si>
  <si>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</si>
  <si>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</si>
  <si>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</si>
  <si>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</si>
  <si>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</si>
  <si>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</si>
  <si>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</si>
  <si>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</si>
  <si>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</si>
  <si>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</si>
  <si>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</si>
  <si>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</si>
  <si>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</si>
  <si>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</si>
  <si>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</si>
  <si>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</si>
  <si>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</si>
  <si>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</si>
  <si>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</si>
  <si>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</si>
  <si>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</si>
  <si>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</si>
  <si>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</si>
  <si>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</si>
  <si>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</si>
  <si>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</si>
  <si>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</si>
  <si>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</si>
  <si>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</si>
  <si>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</si>
  <si>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</si>
  <si>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</si>
  <si>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</si>
  <si>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</si>
  <si>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</si>
  <si>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</si>
  <si>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</si>
  <si>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</si>
  <si>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</si>
  <si>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</si>
  <si>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</si>
  <si>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</si>
  <si>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</si>
  <si>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</si>
  <si>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</si>
  <si>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</si>
  <si>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</si>
  <si>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</si>
  <si>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</si>
  <si>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</si>
  <si>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</si>
  <si>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</si>
  <si>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</si>
  <si>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</si>
  <si>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</si>
  <si>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</si>
  <si>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</si>
  <si>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</si>
  <si>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</si>
  <si>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</si>
  <si>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</si>
  <si>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</si>
  <si>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</si>
  <si>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</si>
  <si>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</si>
  <si>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</si>
  <si>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</si>
  <si>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</si>
  <si>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</si>
  <si>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</si>
  <si>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</si>
  <si>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</si>
  <si>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</si>
  <si>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</si>
  <si>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</si>
  <si>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</si>
  <si>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</si>
  <si>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</si>
  <si>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</si>
  <si>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</si>
  <si>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</si>
  <si>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</si>
  <si>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</si>
  <si>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</si>
  <si>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</si>
  <si>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</si>
  <si>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</si>
  <si>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</si>
  <si>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</si>
  <si>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</si>
  <si>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</si>
  <si>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</si>
  <si>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</si>
  <si>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</si>
  <si>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</si>
  <si>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</si>
  <si>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</si>
  <si>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</si>
  <si>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</si>
  <si>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</si>
  <si>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</si>
  <si>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</si>
  <si>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</si>
  <si>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</si>
  <si>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</si>
  <si>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</si>
  <si>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</si>
  <si>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</si>
  <si>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</si>
  <si>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</si>
  <si>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</si>
  <si>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</si>
  <si>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</si>
  <si>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</si>
  <si>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</si>
  <si>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</si>
  <si>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</si>
  <si>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</si>
  <si>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</si>
  <si>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</si>
  <si>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</si>
  <si>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</si>
  <si>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</si>
  <si>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</si>
  <si>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</si>
  <si>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</si>
  <si>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</si>
  <si>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</si>
  <si>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</si>
  <si>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</si>
  <si>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</si>
  <si>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</si>
  <si>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</si>
  <si>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</si>
  <si>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</si>
  <si>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</si>
  <si>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</si>
  <si>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</si>
  <si>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</si>
  <si>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</si>
  <si>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</si>
  <si>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</si>
  <si>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</si>
  <si>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</si>
  <si>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</si>
  <si>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</si>
  <si>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</si>
  <si>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</si>
  <si>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</si>
  <si>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</si>
  <si>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</si>
  <si>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</si>
  <si>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</si>
  <si>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</si>
  <si>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</si>
  <si>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</si>
  <si>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</si>
  <si>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</si>
  <si>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</si>
  <si>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</si>
  <si>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</si>
  <si>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</si>
  <si>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</si>
  <si>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</si>
  <si>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</si>
  <si>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</si>
  <si>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</si>
  <si>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</si>
  <si>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</si>
  <si>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</si>
  <si>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</si>
  <si>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</si>
  <si>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</si>
  <si>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</si>
  <si>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</si>
  <si>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</si>
  <si>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</si>
  <si>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</si>
  <si>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</si>
  <si>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</si>
  <si>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</si>
  <si>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</si>
  <si>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</si>
  <si>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</si>
  <si>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</si>
  <si>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</si>
  <si>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</si>
  <si>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</si>
  <si>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</si>
  <si>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</si>
  <si>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</si>
  <si>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</si>
  <si>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</si>
  <si>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</si>
  <si>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</si>
  <si>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</si>
  <si>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</si>
  <si>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</si>
  <si>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</si>
  <si>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</si>
  <si>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</si>
  <si>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</si>
  <si>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</si>
  <si>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</si>
  <si>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</si>
  <si>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</si>
  <si>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</si>
  <si>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</si>
  <si>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</si>
  <si>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</si>
  <si>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</si>
  <si>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</si>
  <si>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</si>
  <si>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</si>
  <si>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</si>
  <si>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</si>
  <si>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</si>
  <si>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</si>
  <si>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</si>
  <si>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</si>
  <si>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</si>
  <si>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</si>
  <si>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</si>
  <si>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</si>
  <si>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</si>
  <si>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</si>
  <si>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</si>
  <si>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</si>
  <si>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</si>
  <si>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</si>
  <si>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</si>
  <si>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</si>
  <si>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</si>
  <si>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</si>
  <si>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</si>
  <si>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</si>
  <si>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</si>
  <si>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</si>
  <si>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</si>
  <si>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</si>
  <si>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</si>
  <si>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</si>
  <si>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</si>
  <si>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</si>
  <si>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</si>
  <si>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</si>
  <si>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</si>
  <si>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</si>
  <si>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</si>
  <si>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</si>
  <si>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</si>
  <si>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</si>
  <si>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</si>
  <si>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</si>
  <si>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</si>
  <si>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</si>
  <si>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</si>
  <si>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</si>
  <si>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</si>
  <si>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</si>
  <si>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</si>
  <si>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</si>
  <si>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</si>
  <si>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</si>
  <si>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</si>
  <si>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</si>
  <si>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</si>
  <si>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</si>
  <si>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</si>
  <si>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</si>
  <si>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</si>
  <si>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</si>
  <si>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</si>
  <si>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</si>
  <si>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</si>
  <si>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</si>
  <si>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</si>
  <si>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</si>
  <si>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</si>
  <si>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</si>
  <si>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</si>
  <si>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</si>
  <si>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</si>
  <si>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</si>
  <si>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</si>
  <si>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</si>
  <si>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</si>
  <si>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</si>
  <si>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</si>
  <si>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</si>
  <si>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</si>
  <si>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</si>
  <si>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</si>
  <si>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</si>
  <si>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</si>
  <si>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</si>
  <si>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</si>
  <si>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</si>
  <si>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</si>
  <si>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</si>
  <si>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</si>
  <si>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</si>
  <si>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</si>
  <si>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</si>
  <si>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</si>
  <si>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</si>
  <si>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</si>
  <si>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</si>
  <si>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</si>
  <si>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</si>
  <si>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</si>
  <si>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</si>
  <si>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</si>
  <si>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</si>
  <si>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</si>
  <si>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</si>
  <si>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</si>
  <si>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</si>
  <si>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</si>
  <si>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</si>
  <si>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</si>
  <si>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</si>
  <si>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</si>
  <si>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</si>
  <si>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</si>
  <si>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</si>
  <si>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</si>
  <si>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</si>
  <si>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</si>
  <si>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</si>
  <si>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</si>
  <si>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</si>
  <si>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</si>
  <si>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</si>
  <si>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</si>
  <si>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</si>
  <si>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</si>
  <si>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</si>
  <si>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</si>
  <si>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</si>
  <si>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</si>
  <si>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</si>
  <si>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</si>
  <si>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</si>
  <si>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</si>
  <si>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</si>
  <si>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</si>
  <si>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</si>
  <si>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</si>
  <si>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</si>
  <si>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</si>
  <si>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</si>
  <si>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</si>
  <si>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</si>
  <si>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</si>
  <si>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</si>
  <si>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</si>
  <si>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</si>
  <si>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</si>
  <si>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</si>
  <si>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</si>
  <si>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</si>
  <si>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</si>
  <si>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</si>
  <si>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</si>
  <si>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</si>
  <si>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</si>
  <si>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</si>
  <si>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</si>
  <si>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</si>
  <si>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</si>
  <si>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</si>
  <si>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</si>
  <si>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</si>
  <si>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</si>
  <si>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</si>
  <si>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</si>
  <si>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</si>
  <si>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</si>
  <si>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</si>
  <si>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</si>
  <si>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</si>
  <si>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</si>
  <si>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</si>
  <si>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</si>
  <si>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</si>
  <si>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</si>
  <si>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</si>
  <si>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</si>
  <si>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</si>
  <si>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</si>
  <si>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</si>
  <si>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</si>
  <si>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</si>
  <si>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</si>
  <si>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</si>
  <si>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</si>
  <si>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</si>
  <si>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</si>
  <si>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</si>
  <si>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</si>
  <si>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</si>
  <si>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</si>
  <si>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</si>
  <si>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</si>
  <si>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</si>
  <si>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</si>
  <si>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</si>
  <si>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</si>
  <si>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</si>
  <si>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</si>
  <si>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</si>
  <si>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</si>
  <si>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</si>
  <si>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</si>
  <si>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</si>
  <si>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</si>
  <si>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</si>
  <si>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</si>
  <si>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</si>
  <si>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</si>
  <si>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</si>
  <si>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</si>
  <si>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</si>
  <si>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</si>
  <si>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</si>
  <si>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</si>
  <si>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</si>
  <si>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</si>
  <si>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</si>
  <si>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</si>
  <si>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</si>
  <si>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</si>
  <si>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</si>
  <si>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</si>
  <si>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</si>
  <si>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</si>
  <si>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</si>
  <si>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</si>
  <si>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</si>
  <si>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</si>
  <si>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</si>
  <si>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</si>
  <si>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</si>
  <si>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</si>
  <si>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</si>
  <si>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</si>
  <si>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</si>
  <si>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</si>
  <si>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</si>
  <si>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</si>
  <si>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</si>
  <si>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</si>
  <si>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</si>
  <si>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</si>
  <si>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</si>
  <si>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</si>
  <si>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</si>
  <si>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</si>
  <si>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</si>
  <si>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</si>
  <si>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</si>
  <si>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</si>
  <si>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</si>
  <si>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</si>
  <si>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</si>
  <si>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</si>
  <si>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</si>
  <si>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</si>
  <si>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</si>
  <si>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</si>
  <si>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</si>
  <si>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</si>
  <si>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</si>
  <si>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</si>
  <si>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</si>
  <si>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</si>
  <si>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</si>
  <si>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</si>
  <si>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</si>
  <si>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</si>
  <si>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</si>
  <si>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</si>
  <si>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</si>
  <si>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</si>
  <si>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</si>
  <si>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</si>
  <si>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</si>
  <si>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</si>
  <si>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</si>
  <si>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</si>
  <si>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</si>
  <si>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</si>
  <si>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</si>
  <si>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</si>
  <si>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</si>
  <si>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</si>
  <si>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</si>
  <si>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</si>
  <si>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</si>
  <si>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</si>
  <si>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</si>
  <si>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</si>
  <si>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</si>
  <si>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</si>
  <si>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</si>
  <si>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</si>
  <si>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</si>
  <si>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</si>
  <si>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</si>
  <si>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</si>
  <si>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</si>
  <si>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</si>
  <si>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</si>
  <si>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</si>
  <si>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</si>
  <si>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</si>
  <si>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</si>
  <si>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</si>
  <si>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</si>
  <si>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</si>
  <si>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</si>
  <si>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</si>
  <si>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</si>
  <si>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</si>
  <si>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</si>
  <si>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</si>
  <si>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</si>
  <si>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</si>
  <si>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</si>
  <si>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</si>
  <si>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</si>
  <si>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</si>
  <si>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</si>
  <si>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</si>
  <si>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</si>
  <si>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</si>
  <si>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</si>
  <si>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</si>
  <si>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</si>
  <si>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</si>
  <si>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</si>
  <si>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</si>
  <si>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</si>
  <si>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</si>
  <si>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</si>
  <si>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</si>
  <si>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</si>
  <si>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</si>
  <si>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</si>
  <si>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</si>
  <si>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</si>
  <si>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</si>
  <si>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</si>
  <si>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</si>
  <si>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</si>
  <si>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</si>
  <si>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</si>
  <si>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</si>
  <si>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</si>
  <si>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</si>
  <si>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</si>
  <si>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</si>
  <si>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</si>
  <si>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</si>
  <si>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</si>
  <si>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</si>
  <si>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</si>
  <si>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</si>
  <si>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</si>
  <si>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</si>
  <si>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</si>
  <si>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</si>
  <si>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</si>
  <si>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</si>
  <si>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</si>
  <si>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</si>
  <si>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</si>
  <si>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</si>
  <si>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</si>
  <si>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</si>
  <si>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</si>
  <si>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</si>
  <si>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</si>
  <si>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</si>
  <si>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</si>
  <si>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</si>
  <si>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</si>
  <si>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</si>
  <si>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</si>
  <si>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</si>
  <si>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</si>
  <si>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</si>
  <si>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</si>
  <si>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</si>
  <si>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</si>
  <si>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</si>
  <si>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</si>
  <si>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</si>
  <si>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</si>
  <si>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</si>
  <si>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</si>
  <si>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</si>
  <si>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</si>
  <si>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</si>
  <si>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</si>
  <si>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</si>
  <si>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</si>
  <si>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</si>
  <si>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</si>
  <si>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</si>
  <si>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</si>
  <si>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</si>
  <si>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</si>
  <si>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</si>
  <si>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</si>
  <si>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</si>
  <si>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</si>
  <si>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</si>
  <si>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</si>
  <si>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</si>
  <si>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</si>
  <si>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</si>
  <si>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</si>
  <si>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</si>
  <si>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</si>
  <si>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</si>
  <si>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</si>
  <si>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</si>
  <si>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</si>
  <si>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</si>
  <si>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</si>
  <si>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</si>
  <si>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</si>
  <si>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</si>
  <si>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</si>
  <si>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</si>
  <si>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</si>
  <si>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</si>
  <si>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</si>
  <si>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</si>
  <si>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</si>
  <si>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</si>
  <si>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</si>
  <si>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</si>
  <si>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</si>
  <si>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</si>
  <si>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</si>
  <si>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</si>
  <si>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</si>
  <si>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</si>
  <si>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</si>
  <si>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</si>
  <si>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</si>
  <si>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</si>
  <si>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</si>
  <si>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</si>
  <si>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</si>
  <si>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</si>
  <si>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</si>
  <si>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</si>
  <si>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</si>
  <si>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</si>
  <si>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</si>
  <si>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</si>
  <si>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</si>
  <si>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</si>
  <si>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</si>
  <si>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</si>
  <si>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</si>
  <si>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</si>
  <si>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</si>
  <si>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</si>
  <si>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</si>
  <si>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</si>
  <si>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</si>
  <si>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</si>
  <si>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</si>
  <si>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</si>
  <si>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</si>
  <si>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</si>
  <si>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</si>
  <si>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</si>
  <si>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</si>
  <si>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</si>
  <si>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</si>
  <si>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</si>
  <si>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</si>
  <si>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</si>
  <si>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</si>
  <si>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</si>
  <si>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</si>
  <si>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</si>
  <si>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</si>
  <si>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</si>
  <si>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</si>
  <si>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</si>
  <si>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</si>
  <si>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</si>
  <si>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</si>
  <si>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</si>
  <si>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</si>
  <si>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</si>
  <si>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</si>
  <si>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</si>
  <si>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</si>
  <si>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</si>
  <si>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</si>
  <si>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</si>
  <si>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</si>
  <si>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</si>
  <si>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</si>
  <si>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</si>
  <si>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</si>
  <si>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</si>
  <si>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</si>
  <si>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</si>
  <si>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</si>
  <si>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</si>
  <si>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</si>
  <si>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</si>
  <si>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</si>
  <si>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</si>
  <si>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</si>
  <si>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</si>
  <si>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</si>
  <si>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</si>
  <si>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</si>
  <si>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</si>
  <si>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</si>
  <si>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</si>
  <si>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</si>
  <si>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</si>
  <si>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</si>
  <si>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</si>
  <si>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</si>
  <si>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</si>
  <si>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</si>
  <si>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</si>
  <si>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</si>
  <si>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</si>
  <si>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</si>
  <si>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</si>
  <si>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</si>
  <si>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</si>
  <si>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</si>
  <si>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</si>
  <si>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</si>
  <si>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</si>
  <si>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</si>
  <si>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</si>
  <si>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</si>
  <si>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</si>
  <si>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</si>
  <si>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</si>
  <si>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</si>
  <si>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</si>
  <si>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</si>
  <si>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</si>
  <si>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</si>
  <si>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</si>
  <si>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</si>
  <si>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</si>
  <si>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</si>
  <si>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</si>
  <si>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</si>
  <si>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</si>
  <si>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</si>
  <si>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</si>
  <si>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</si>
  <si>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</si>
  <si>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</si>
  <si>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</si>
  <si>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</si>
  <si>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</si>
  <si>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</si>
  <si>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</si>
  <si>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</si>
  <si>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</si>
  <si>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</si>
  <si>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</si>
  <si>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</si>
  <si>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</si>
  <si>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</si>
  <si>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</si>
  <si>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</si>
  <si>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</si>
  <si>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</si>
  <si>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</si>
  <si>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</si>
  <si>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</si>
  <si>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</si>
  <si>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</si>
  <si>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</si>
  <si>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</si>
  <si>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</si>
  <si>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</si>
  <si>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</si>
  <si>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</si>
  <si>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</si>
  <si>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</si>
  <si>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</si>
  <si>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</si>
  <si>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</si>
  <si>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</si>
  <si>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</si>
  <si>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</si>
  <si>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</si>
  <si>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</si>
  <si>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</si>
  <si>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</si>
  <si>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</si>
  <si>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</si>
  <si>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</si>
  <si>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</si>
  <si>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</si>
  <si>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</si>
  <si>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</si>
  <si>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</si>
  <si>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</si>
  <si>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</si>
  <si>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</si>
  <si>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</si>
  <si>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</si>
  <si>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</si>
  <si>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</si>
  <si>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</si>
  <si>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</si>
  <si>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</si>
  <si>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</si>
  <si>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</si>
  <si>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</si>
  <si>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</si>
  <si>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</si>
  <si>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</si>
  <si>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</si>
  <si>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</si>
  <si>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</si>
  <si>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</si>
  <si>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</si>
  <si>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</si>
  <si>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</si>
  <si>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</si>
  <si>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</si>
  <si>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</si>
  <si>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</si>
  <si>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</si>
  <si>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</si>
  <si>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</si>
  <si>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</si>
  <si>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</si>
  <si>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</si>
  <si>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</si>
  <si>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</si>
  <si>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</si>
  <si>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</si>
  <si>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</si>
  <si>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</si>
  <si>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</si>
  <si>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</si>
  <si>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</si>
  <si>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</si>
  <si>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</si>
  <si>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</si>
  <si>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</si>
  <si>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</si>
  <si>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</si>
  <si>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</si>
  <si>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</si>
  <si>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</si>
  <si>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</si>
  <si>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</si>
  <si>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</si>
  <si>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</si>
  <si>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</si>
  <si>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</si>
  <si>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</si>
  <si>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</si>
  <si>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</si>
  <si>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</si>
  <si>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</si>
  <si>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</si>
  <si>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</si>
  <si>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</si>
  <si>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</si>
  <si>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</si>
  <si>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</si>
  <si>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</si>
  <si>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</si>
  <si>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</si>
  <si>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</si>
  <si>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</si>
  <si>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</si>
  <si>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</si>
  <si>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</si>
  <si>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</si>
  <si>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</si>
  <si>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</si>
  <si>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</si>
  <si>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</si>
  <si>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</si>
  <si>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</si>
  <si>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</si>
  <si>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</si>
  <si>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</si>
  <si>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</si>
  <si>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</si>
  <si>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</si>
  <si>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</si>
  <si>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</si>
  <si>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</si>
  <si>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</si>
  <si>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</si>
  <si>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</si>
  <si>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</si>
  <si>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</si>
  <si>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</si>
  <si>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</si>
  <si>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</si>
  <si>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</si>
  <si>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</si>
  <si>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</si>
  <si>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</si>
  <si>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</si>
  <si>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</si>
  <si>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</si>
  <si>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</si>
  <si>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</si>
  <si>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</si>
  <si>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</si>
  <si>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</si>
  <si>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</si>
  <si>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</si>
  <si>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</si>
  <si>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</si>
  <si>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</si>
  <si>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</si>
  <si>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</si>
  <si>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</si>
  <si>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</si>
  <si>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</si>
  <si>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</si>
  <si>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</si>
  <si>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</si>
  <si>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</si>
  <si>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</si>
  <si>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</si>
  <si>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</si>
  <si>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</si>
  <si>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</si>
  <si>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</si>
  <si>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</si>
  <si>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</si>
  <si>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</si>
  <si>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</si>
  <si>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</si>
  <si>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</si>
  <si>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</si>
  <si>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</si>
  <si>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</si>
  <si>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</si>
  <si>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</si>
  <si>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</si>
  <si>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</si>
  <si>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</si>
  <si>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</si>
  <si>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</si>
  <si>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</si>
  <si>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</si>
  <si>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</si>
  <si>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</si>
  <si>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</si>
  <si>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</si>
  <si>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</si>
  <si>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</si>
  <si>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</si>
  <si>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</si>
  <si>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</si>
  <si>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</si>
  <si>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</si>
  <si>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</si>
  <si>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</si>
  <si>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</si>
  <si>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</si>
  <si>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</si>
  <si>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</si>
  <si>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</si>
  <si>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</si>
  <si>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</si>
  <si>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</si>
  <si>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</si>
  <si>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</si>
  <si>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</si>
  <si>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</si>
  <si>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</si>
  <si>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</si>
  <si>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</si>
  <si>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</si>
  <si>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</si>
  <si>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</si>
  <si>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</si>
  <si>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</si>
  <si>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</si>
  <si>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</si>
  <si>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</si>
  <si>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</si>
  <si>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</si>
  <si>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</si>
  <si>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</si>
  <si>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</si>
  <si>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</si>
  <si>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</si>
  <si>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</si>
  <si>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</si>
  <si>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</si>
  <si>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</si>
  <si>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</si>
  <si>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</si>
  <si>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</si>
  <si>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</si>
  <si>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</si>
  <si>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</si>
  <si>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</si>
  <si>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</si>
  <si>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</si>
  <si>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</si>
  <si>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</si>
  <si>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</si>
  <si>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</si>
  <si>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</si>
  <si>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</si>
  <si>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</si>
  <si>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</si>
  <si>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</si>
  <si>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</si>
  <si>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</si>
  <si>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</si>
  <si>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</si>
  <si>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</si>
  <si>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</si>
  <si>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</si>
  <si>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</si>
  <si>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</si>
  <si>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</si>
  <si>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</si>
  <si>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</si>
  <si>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</si>
  <si>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</si>
  <si>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</si>
  <si>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</si>
  <si>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</si>
  <si>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</si>
  <si>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</si>
  <si>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</si>
  <si>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</si>
  <si>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</si>
  <si>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</si>
  <si>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</si>
  <si>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</si>
  <si>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</si>
  <si>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</si>
  <si>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</si>
  <si>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</si>
  <si>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</si>
  <si>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</si>
  <si>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</si>
  <si>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</si>
  <si>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</si>
  <si>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</si>
  <si>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</si>
  <si>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</si>
  <si>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</si>
  <si>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</si>
  <si>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</si>
  <si>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</si>
  <si>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</si>
  <si>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</si>
  <si>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</si>
  <si>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</si>
  <si>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</si>
  <si>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</si>
  <si>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</si>
  <si>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</si>
  <si>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</si>
  <si>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</si>
  <si>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</si>
  <si>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</si>
  <si>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</si>
  <si>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</si>
  <si>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</si>
  <si>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</si>
  <si>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</si>
  <si>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</si>
  <si>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</si>
  <si>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</si>
  <si>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</si>
  <si>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</si>
  <si>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</si>
  <si>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</si>
  <si>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</si>
  <si>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</si>
  <si>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</si>
  <si>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</si>
  <si>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</si>
  <si>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</si>
  <si>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</si>
  <si>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</si>
  <si>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</si>
  <si>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</si>
  <si>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</si>
  <si>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</si>
  <si>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</si>
  <si>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</si>
  <si>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</si>
  <si>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</si>
  <si>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</si>
  <si>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</si>
  <si>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</si>
  <si>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</si>
  <si>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</si>
  <si>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</si>
  <si>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</si>
  <si>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</si>
  <si>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</si>
  <si>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</si>
  <si>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</si>
  <si>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</si>
  <si>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</si>
  <si>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</si>
  <si>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</si>
  <si>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</si>
  <si>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</si>
  <si>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</si>
  <si>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</si>
  <si>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</si>
  <si>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</si>
  <si>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</si>
  <si>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</si>
  <si>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</si>
  <si>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</si>
  <si>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</si>
  <si>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</si>
  <si>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</si>
  <si>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</si>
  <si>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</si>
  <si>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</si>
  <si>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</si>
  <si>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</si>
  <si>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</si>
  <si>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</si>
  <si>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</si>
  <si>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</si>
  <si>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</si>
  <si>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</si>
  <si>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</si>
  <si>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</si>
  <si>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</si>
  <si>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</si>
  <si>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</si>
  <si>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</si>
  <si>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</si>
  <si>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</si>
  <si>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</si>
  <si>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</si>
  <si>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</si>
  <si>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</si>
  <si>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</si>
  <si>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</si>
  <si>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</si>
  <si>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</si>
  <si>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</si>
  <si>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</si>
  <si>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</si>
  <si>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</si>
  <si>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</si>
  <si>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</si>
  <si>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</si>
  <si>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</si>
  <si>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</si>
  <si>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</si>
  <si>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</si>
  <si>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</si>
  <si>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</si>
  <si>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</si>
  <si>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</si>
  <si>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</si>
  <si>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</si>
  <si>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</si>
  <si>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</si>
  <si>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</si>
  <si>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</si>
  <si>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</si>
  <si>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</si>
  <si>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</si>
  <si>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</si>
  <si>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</si>
  <si>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</si>
  <si>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</si>
  <si>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</si>
  <si>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</si>
  <si>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</si>
  <si>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</si>
  <si>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</si>
  <si>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</si>
  <si>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</si>
  <si>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</si>
  <si>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</si>
  <si>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</si>
  <si>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</si>
  <si>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</si>
  <si>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</si>
  <si>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</si>
  <si>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</si>
  <si>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</si>
  <si>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</si>
  <si>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</si>
  <si>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</si>
  <si>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</si>
  <si>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</si>
  <si>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</si>
  <si>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</si>
  <si>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</si>
  <si>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</si>
  <si>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</si>
  <si>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</si>
  <si>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</si>
  <si>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</si>
  <si>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</si>
  <si>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</si>
  <si>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</si>
  <si>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</si>
  <si>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</si>
  <si>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</si>
  <si>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</si>
  <si>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</si>
  <si>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</si>
  <si>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</si>
  <si>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</si>
  <si>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</si>
  <si>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</si>
  <si>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</si>
  <si>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</si>
  <si>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</si>
  <si>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</si>
  <si>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</si>
  <si>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</si>
  <si>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</si>
  <si>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</si>
  <si>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</si>
  <si>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</si>
  <si>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</si>
  <si>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</si>
  <si>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</si>
  <si>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</si>
  <si>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</si>
  <si>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</si>
  <si>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</si>
  <si>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</si>
  <si>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</si>
  <si>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</si>
  <si>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</si>
  <si>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</si>
  <si>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</si>
  <si>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</si>
  <si>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</si>
  <si>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</si>
  <si>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</si>
  <si>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</si>
  <si>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</si>
  <si>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</si>
  <si>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</si>
  <si>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</si>
  <si>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</si>
  <si>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</si>
  <si>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</si>
  <si>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</si>
  <si>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</si>
  <si>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</si>
  <si>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</si>
  <si>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</si>
  <si>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</si>
  <si>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</si>
  <si>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</si>
  <si>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</si>
  <si>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</si>
  <si>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</si>
  <si>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</si>
  <si>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</si>
  <si>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</si>
  <si>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</si>
  <si>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</si>
  <si>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</si>
  <si>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</si>
  <si>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</si>
  <si>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</si>
  <si>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</si>
  <si>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</si>
  <si>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</si>
  <si>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</si>
  <si>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</si>
  <si>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</si>
  <si>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</si>
  <si>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</si>
  <si>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</si>
  <si>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</si>
  <si>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</si>
  <si>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</si>
  <si>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</si>
  <si>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</si>
  <si>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</si>
  <si>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</si>
  <si>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</si>
  <si>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</si>
  <si>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</si>
  <si>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</si>
  <si>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</si>
  <si>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</si>
  <si>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</si>
  <si>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</si>
  <si>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</si>
  <si>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</si>
  <si>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</si>
  <si>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</si>
  <si>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</si>
  <si>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</si>
  <si>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</si>
  <si>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</si>
  <si>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</si>
  <si>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</si>
  <si>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</si>
  <si>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</si>
  <si>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</si>
  <si>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</si>
  <si>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</si>
  <si>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</si>
  <si>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</si>
  <si>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</si>
  <si>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</si>
  <si>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</si>
  <si>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</si>
  <si>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</si>
  <si>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</si>
  <si>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</si>
  <si>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</si>
  <si>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</si>
  <si>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</si>
  <si>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</si>
  <si>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</si>
  <si>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</si>
  <si>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</si>
  <si>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</si>
  <si>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</si>
  <si>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</si>
  <si>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</si>
  <si>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</si>
  <si>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</si>
  <si>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</si>
  <si>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</si>
  <si>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</si>
  <si>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</si>
  <si>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</si>
  <si>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</si>
  <si>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</si>
  <si>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</si>
  <si>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</si>
  <si>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</si>
  <si>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</si>
  <si>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</si>
  <si>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</si>
  <si>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</si>
  <si>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</si>
  <si>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</si>
  <si>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</si>
  <si>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</si>
  <si>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</si>
  <si>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</si>
  <si>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</si>
  <si>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</si>
  <si>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</si>
  <si>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</si>
  <si>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</si>
  <si>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</si>
  <si>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</si>
  <si>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</si>
  <si>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</si>
  <si>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</si>
  <si>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</si>
  <si>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</si>
  <si>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</si>
  <si>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</si>
  <si>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</si>
  <si>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</si>
  <si>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</si>
  <si>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</si>
  <si>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</si>
  <si>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</si>
  <si>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</si>
  <si>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</si>
  <si>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</si>
  <si>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</si>
  <si>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</si>
  <si>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</si>
  <si>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</si>
  <si>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</si>
  <si>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</si>
  <si>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</si>
  <si>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</si>
  <si>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</si>
  <si>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</si>
  <si>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</si>
  <si>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</si>
  <si>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</si>
  <si>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</si>
  <si>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</si>
  <si>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</si>
  <si>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</si>
  <si>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</si>
  <si>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</si>
  <si>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</si>
  <si>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</si>
  <si>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</si>
  <si>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</si>
  <si>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</si>
  <si>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</si>
  <si>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</si>
  <si>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</si>
  <si>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</si>
  <si>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</si>
  <si>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</si>
  <si>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</si>
  <si>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</si>
  <si>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</si>
  <si>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</si>
  <si>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</si>
  <si>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</si>
  <si>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</si>
  <si>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</si>
  <si>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</si>
  <si>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</si>
  <si>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</si>
  <si>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</si>
  <si>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</si>
  <si>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</si>
  <si>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</si>
  <si>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</si>
  <si>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</si>
  <si>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</si>
  <si>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</si>
  <si>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</si>
  <si>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</si>
  <si>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</si>
  <si>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</si>
  <si>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</si>
  <si>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</si>
  <si>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</si>
  <si>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</si>
  <si>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</si>
  <si>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</si>
  <si>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</si>
  <si>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</si>
  <si>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</si>
  <si>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</si>
  <si>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</si>
  <si>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</si>
  <si>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</si>
  <si>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</si>
  <si>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</si>
  <si>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</si>
  <si>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</si>
  <si>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</si>
  <si>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</si>
  <si>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</si>
  <si>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</si>
  <si>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</si>
  <si>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</si>
  <si>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</si>
  <si>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</si>
  <si>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</si>
  <si>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</si>
  <si>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</si>
  <si>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</si>
  <si>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</si>
  <si>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</si>
  <si>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</si>
  <si>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</si>
  <si>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</si>
  <si>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</si>
  <si>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</si>
  <si>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</si>
  <si>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</si>
  <si>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</si>
  <si>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</si>
  <si>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</si>
  <si>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</si>
  <si>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</si>
  <si>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</si>
  <si>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</si>
  <si>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</si>
  <si>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</si>
  <si>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</si>
  <si>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</si>
  <si>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</si>
  <si>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</si>
  <si>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</si>
  <si>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</si>
  <si>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</si>
  <si>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</si>
  <si>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</si>
  <si>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</si>
  <si>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</si>
  <si>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</si>
  <si>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</si>
  <si>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</si>
  <si>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</si>
  <si>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</si>
  <si>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</si>
  <si>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</si>
  <si>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</si>
  <si>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</si>
  <si>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</si>
  <si>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</si>
  <si>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</si>
  <si>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</si>
  <si>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</si>
  <si>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</si>
  <si>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</si>
  <si>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</si>
  <si>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</si>
  <si>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</si>
  <si>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</si>
  <si>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</si>
  <si>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</si>
  <si>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</si>
  <si>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</si>
  <si>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</si>
  <si>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</si>
  <si>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</si>
  <si>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</si>
  <si>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</si>
  <si>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</si>
  <si>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</si>
  <si>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</si>
  <si>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</si>
  <si>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</si>
  <si>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</si>
  <si>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</si>
  <si>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</si>
  <si>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</si>
  <si>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</si>
  <si>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</si>
  <si>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</si>
  <si>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</si>
  <si>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</si>
  <si>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</si>
  <si>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</si>
  <si>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</si>
  <si>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</si>
  <si>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</si>
  <si>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</si>
  <si>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</si>
  <si>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</si>
  <si>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</si>
  <si>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</si>
  <si>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</si>
  <si>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</si>
  <si>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</si>
  <si>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</si>
  <si>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</si>
  <si>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</si>
  <si>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</si>
  <si>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</si>
  <si>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</si>
  <si>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</si>
  <si>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</si>
  <si>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</si>
  <si>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</si>
  <si>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</si>
  <si>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</si>
  <si>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</si>
  <si>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</si>
  <si>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</si>
  <si>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</si>
  <si>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</si>
  <si>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</si>
  <si>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</si>
  <si>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</si>
  <si>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</si>
  <si>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</si>
  <si>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</si>
  <si>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</si>
  <si>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</si>
  <si>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</si>
  <si>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</si>
  <si>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</si>
  <si>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</si>
  <si>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</si>
  <si>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</si>
  <si>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</si>
  <si>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</si>
  <si>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</si>
  <si>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</si>
  <si>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</si>
  <si>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</si>
  <si>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</si>
  <si>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</si>
  <si>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</si>
  <si>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</si>
  <si>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</si>
  <si>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</si>
  <si>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</si>
  <si>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</si>
  <si>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</si>
  <si>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</si>
  <si>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</si>
  <si>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</si>
  <si>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</si>
  <si>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</si>
  <si>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</si>
  <si>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</si>
  <si>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</si>
  <si>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</si>
  <si>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</si>
  <si>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</si>
  <si>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</si>
  <si>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</si>
  <si>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</si>
  <si>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</si>
  <si>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</si>
  <si>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</si>
  <si>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</si>
  <si>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</si>
  <si>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</si>
  <si>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</si>
  <si>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</si>
  <si>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</si>
  <si>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</si>
  <si>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</si>
  <si>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</si>
  <si>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</si>
  <si>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</si>
  <si>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</si>
  <si>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</si>
  <si>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</si>
  <si>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</si>
  <si>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</si>
  <si>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</si>
  <si>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</si>
  <si>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</si>
  <si>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</si>
  <si>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</si>
  <si>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</si>
  <si>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</si>
  <si>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</si>
  <si>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</si>
  <si>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</si>
  <si>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</si>
  <si>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</si>
  <si>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</si>
  <si>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</si>
  <si>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</si>
  <si>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</si>
  <si>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</si>
  <si>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</si>
  <si>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</si>
  <si>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</si>
  <si>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</si>
  <si>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</si>
  <si>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</si>
  <si>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</si>
  <si>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</si>
  <si>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</si>
  <si>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</si>
  <si>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</si>
  <si>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</si>
  <si>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</si>
  <si>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</si>
  <si>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</si>
  <si>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</si>
  <si>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</si>
  <si>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</si>
  <si>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</si>
  <si>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</si>
  <si>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</si>
  <si>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</si>
  <si>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</si>
  <si>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</si>
  <si>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</si>
  <si>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</si>
  <si>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</si>
  <si>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</si>
  <si>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</si>
  <si>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</si>
  <si>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</si>
  <si>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</si>
  <si>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</si>
  <si>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</si>
  <si>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</si>
  <si>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</si>
  <si>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</si>
  <si>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</si>
  <si>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</si>
  <si>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</si>
  <si>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</si>
  <si>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</si>
  <si>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</si>
  <si>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</si>
  <si>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</si>
  <si>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</si>
  <si>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</si>
  <si>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</si>
  <si>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</si>
  <si>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</si>
  <si>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</si>
  <si>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</si>
  <si>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</si>
  <si>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</si>
  <si>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</si>
  <si>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</si>
  <si>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</si>
  <si>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</si>
  <si>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</si>
  <si>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</si>
  <si>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</si>
  <si>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</si>
  <si>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</si>
  <si>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</si>
  <si>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</si>
  <si>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</si>
  <si>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</si>
  <si>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</si>
  <si>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</si>
  <si>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</si>
  <si>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</si>
  <si>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</si>
  <si>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</si>
  <si>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</si>
  <si>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</si>
  <si>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</si>
  <si>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</si>
  <si>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</si>
  <si>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</si>
  <si>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</si>
  <si>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</si>
  <si>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</si>
  <si>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</si>
  <si>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</si>
  <si>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</si>
  <si>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</si>
  <si>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</si>
  <si>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</si>
  <si>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</si>
  <si>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</si>
  <si>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</si>
  <si>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</si>
  <si>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</si>
  <si>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</si>
  <si>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</si>
  <si>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</si>
  <si>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</si>
  <si>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</si>
  <si>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</si>
  <si>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</si>
  <si>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</si>
  <si>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</si>
  <si>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</si>
  <si>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</si>
  <si>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</si>
  <si>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</si>
  <si>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</si>
  <si>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</si>
  <si>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</si>
  <si>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</si>
  <si>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</si>
  <si>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</si>
  <si>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</si>
  <si>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</si>
  <si>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</si>
  <si>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</si>
  <si>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</si>
  <si>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</si>
  <si>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</si>
  <si>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</si>
  <si>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</si>
  <si>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</si>
  <si>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</si>
  <si>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</si>
  <si>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</si>
  <si>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</si>
  <si>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</si>
  <si>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</si>
  <si>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</si>
  <si>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</si>
  <si>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</si>
  <si>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</si>
  <si>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</si>
  <si>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</si>
  <si>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</si>
  <si>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</si>
  <si>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</si>
  <si>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</si>
  <si>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</si>
  <si>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</si>
  <si>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</si>
  <si>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</si>
  <si>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</si>
  <si>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</si>
  <si>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</si>
  <si>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</si>
  <si>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</si>
  <si>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</si>
  <si>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</si>
  <si>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</si>
  <si>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</si>
  <si>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</si>
  <si>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</si>
  <si>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</si>
  <si>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</si>
  <si>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</si>
  <si>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</si>
  <si>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</si>
  <si>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</si>
  <si>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</si>
  <si>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</si>
  <si>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</si>
  <si>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</si>
  <si>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</si>
  <si>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</si>
  <si>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</si>
  <si>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</si>
  <si>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</si>
  <si>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</si>
  <si>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</si>
  <si>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</si>
  <si>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</si>
  <si>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</si>
  <si>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</si>
  <si>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</si>
  <si>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</si>
  <si>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</si>
  <si>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</si>
  <si>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</si>
  <si>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</si>
  <si>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</si>
  <si>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</si>
  <si>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</si>
  <si>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</si>
  <si>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</si>
  <si>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</si>
  <si>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</si>
  <si>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</si>
  <si>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</si>
  <si>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</si>
  <si>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</si>
  <si>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</si>
  <si>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</si>
  <si>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</si>
  <si>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</si>
  <si>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</si>
  <si>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</si>
  <si>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</si>
  <si>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</si>
  <si>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</si>
  <si>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</si>
  <si>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</si>
  <si>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</si>
  <si>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</si>
  <si>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</si>
  <si>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</si>
  <si>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</si>
  <si>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</si>
  <si>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</si>
  <si>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</si>
  <si>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</si>
  <si>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</si>
  <si>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</si>
  <si>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</si>
  <si>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</si>
  <si>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</si>
  <si>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</si>
  <si>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</si>
  <si>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</si>
  <si>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</si>
  <si>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</si>
  <si>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</si>
  <si>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</si>
  <si>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</si>
  <si>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</si>
  <si>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</si>
  <si>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</si>
  <si>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</si>
  <si>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</si>
  <si>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</si>
  <si>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</si>
  <si>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</si>
  <si>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</si>
  <si>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</si>
  <si>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</si>
  <si>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</si>
  <si>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</si>
  <si>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</si>
  <si>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</si>
  <si>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</si>
  <si>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</si>
  <si>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</si>
  <si>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</si>
  <si>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</si>
  <si>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</si>
  <si>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</si>
  <si>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</si>
  <si>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</si>
  <si>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</si>
  <si>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</si>
  <si>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</si>
  <si>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</si>
  <si>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</si>
  <si>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</si>
  <si>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</si>
  <si>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</si>
  <si>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</si>
  <si>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</si>
  <si>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</si>
  <si>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</si>
  <si>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</si>
  <si>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</si>
  <si>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</si>
  <si>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</si>
  <si>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</si>
  <si>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</si>
  <si>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</si>
  <si>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</si>
  <si>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</si>
  <si>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</si>
  <si>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</si>
  <si>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</si>
  <si>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</si>
  <si>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</si>
  <si>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</si>
  <si>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</si>
  <si>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</si>
  <si>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</si>
  <si>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</si>
  <si>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</si>
  <si>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</si>
  <si>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</si>
  <si>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</si>
  <si>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</si>
  <si>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</si>
  <si>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</si>
  <si>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</si>
  <si>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</si>
  <si>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</si>
  <si>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</si>
  <si>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</si>
  <si>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</si>
  <si>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</si>
  <si>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</si>
  <si>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</si>
  <si>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</si>
  <si>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</si>
  <si>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</si>
  <si>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</si>
  <si>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</si>
  <si>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</si>
  <si>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</si>
  <si>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</si>
  <si>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</si>
  <si>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</si>
  <si>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</si>
  <si>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</si>
  <si>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</si>
  <si>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</si>
  <si>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</si>
  <si>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</si>
  <si>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</si>
  <si>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</si>
  <si>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</si>
  <si>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</si>
  <si>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</si>
  <si>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</si>
  <si>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</si>
  <si>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</si>
  <si>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</si>
  <si>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</si>
  <si>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</si>
  <si>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</si>
  <si>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</si>
  <si>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</si>
  <si>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</si>
  <si>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</si>
  <si>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</si>
  <si>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</si>
  <si>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</si>
  <si>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</si>
  <si>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</si>
  <si>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</si>
  <si>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</si>
  <si>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</si>
  <si>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</si>
  <si>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</si>
  <si>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</si>
  <si>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</si>
  <si>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</si>
  <si>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</si>
  <si>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</si>
  <si>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</si>
  <si>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</si>
  <si>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</si>
  <si>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</si>
  <si>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</si>
  <si>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</si>
  <si>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</si>
  <si>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</si>
  <si>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</si>
  <si>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</si>
  <si>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</si>
  <si>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</si>
  <si>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</si>
  <si>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</si>
  <si>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</si>
  <si>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</si>
  <si>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</si>
  <si>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</si>
  <si>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</si>
  <si>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</si>
  <si>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</si>
  <si>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</si>
  <si>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</si>
  <si>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</si>
  <si>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</si>
  <si>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</si>
  <si>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</si>
  <si>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</si>
  <si>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</si>
  <si>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</si>
  <si>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</si>
  <si>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</si>
  <si>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</si>
  <si>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</si>
  <si>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</si>
  <si>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</si>
  <si>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</si>
  <si>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</si>
  <si>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</si>
  <si>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</si>
  <si>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</si>
  <si>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</si>
  <si>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</si>
  <si>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</si>
  <si>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</si>
  <si>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</si>
  <si>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</si>
  <si>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</si>
  <si>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</si>
  <si>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</si>
  <si>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</si>
  <si>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</si>
  <si>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</si>
  <si>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</si>
  <si>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</si>
  <si>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</si>
  <si>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</si>
  <si>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</si>
  <si>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</si>
  <si>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</si>
  <si>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</si>
  <si>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</si>
  <si>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</si>
  <si>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</si>
  <si>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</si>
  <si>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</si>
  <si>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</si>
  <si>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</si>
  <si>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</si>
  <si>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</si>
  <si>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</si>
  <si>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</si>
  <si>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</si>
  <si>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</si>
  <si>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</si>
  <si>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</si>
  <si>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</si>
  <si>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</si>
  <si>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</si>
  <si>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</si>
  <si>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</si>
  <si>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</si>
  <si>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</si>
  <si>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</si>
  <si>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</si>
  <si>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</si>
  <si>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</si>
  <si>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</si>
  <si>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</si>
  <si>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</si>
  <si>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</si>
  <si>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</si>
  <si>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</si>
  <si>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</si>
  <si>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</si>
  <si>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</si>
  <si>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</si>
  <si>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</si>
  <si>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</si>
  <si>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</si>
  <si>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</si>
  <si>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</si>
  <si>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</si>
  <si>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</si>
  <si>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</si>
  <si>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</si>
  <si>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</si>
  <si>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</si>
  <si>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</si>
  <si>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</si>
  <si>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</si>
  <si>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</si>
  <si>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</si>
  <si>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</si>
  <si>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</si>
  <si>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</si>
  <si>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</si>
  <si>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</si>
  <si>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</si>
  <si>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</si>
  <si>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</si>
  <si>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</si>
  <si>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</si>
  <si>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</si>
  <si>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</si>
  <si>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</si>
  <si>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</si>
  <si>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</si>
  <si>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</si>
  <si>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</si>
  <si>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</si>
  <si>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</si>
  <si>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</si>
  <si>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</si>
  <si>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</si>
  <si>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</si>
  <si>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</si>
  <si>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</si>
  <si>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</si>
  <si>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</si>
  <si>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</si>
  <si>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</si>
  <si>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</si>
  <si>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</si>
  <si>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</si>
  <si>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</si>
  <si>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</si>
  <si>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</si>
  <si>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</si>
  <si>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</si>
  <si>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</si>
  <si>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</si>
  <si>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</si>
  <si>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</si>
  <si>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</si>
  <si>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</si>
  <si>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</si>
  <si>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</si>
  <si>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</si>
  <si>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</si>
  <si>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</si>
  <si>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</si>
  <si>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</si>
  <si>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</si>
  <si>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</si>
  <si>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</si>
  <si>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</si>
  <si>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</si>
  <si>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</si>
  <si>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</si>
  <si>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</si>
  <si>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</si>
  <si>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</si>
  <si>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</si>
  <si>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</si>
  <si>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</si>
  <si>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</si>
  <si>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</si>
  <si>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</si>
  <si>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</si>
  <si>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</si>
  <si>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</si>
  <si>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</si>
  <si>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</si>
  <si>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</si>
  <si>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</si>
  <si>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</si>
  <si>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</si>
  <si>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</si>
  <si>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</si>
  <si>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</si>
  <si>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</si>
  <si>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</si>
  <si>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</si>
  <si>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</si>
  <si>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</si>
  <si>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</si>
  <si>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</si>
  <si>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</si>
  <si>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</si>
  <si>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</si>
  <si>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</si>
  <si>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</si>
  <si>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</si>
  <si>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</si>
  <si>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</si>
  <si>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</si>
  <si>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</si>
  <si>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</si>
  <si>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</si>
  <si>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</si>
  <si>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</si>
  <si>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</si>
  <si>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</si>
  <si>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</si>
  <si>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</si>
  <si>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</si>
  <si>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</si>
  <si>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</si>
  <si>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</si>
  <si>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</si>
  <si>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</si>
  <si>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</si>
  <si>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</si>
  <si>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</si>
  <si>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</si>
  <si>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</si>
  <si>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</si>
  <si>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</si>
  <si>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</si>
  <si>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</si>
  <si>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</si>
  <si>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</si>
  <si>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</si>
  <si>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</si>
  <si>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</si>
  <si>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</si>
  <si>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</si>
  <si>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</si>
  <si>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</si>
  <si>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</si>
  <si>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</si>
  <si>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</si>
  <si>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</si>
  <si>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</si>
  <si>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</si>
  <si>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</si>
  <si>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</si>
  <si>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</si>
  <si>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</si>
  <si>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</si>
  <si>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</si>
  <si>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</si>
  <si>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</si>
  <si>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</si>
  <si>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</si>
  <si>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</si>
  <si>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</si>
  <si>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</si>
  <si>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</si>
  <si>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</si>
  <si>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</si>
  <si>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</si>
  <si>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</si>
  <si>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</si>
  <si>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</si>
  <si>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</si>
  <si>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</si>
  <si>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</si>
  <si>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</si>
  <si>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</si>
  <si>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</si>
  <si>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</si>
  <si>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</si>
  <si>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</si>
  <si>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</si>
  <si>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</si>
  <si>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</si>
  <si>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</si>
  <si>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</si>
  <si>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</si>
  <si>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</si>
  <si>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</si>
  <si>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</si>
  <si>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</si>
  <si>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</si>
  <si>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</si>
  <si>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</si>
  <si>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</si>
  <si>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</si>
  <si>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</si>
  <si>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</si>
  <si>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</si>
  <si>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</si>
  <si>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</si>
  <si>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</si>
  <si>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</si>
  <si>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</si>
  <si>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</si>
  <si>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</si>
  <si>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</si>
  <si>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</si>
  <si>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</si>
  <si>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</si>
  <si>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</si>
  <si>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</si>
  <si>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</si>
  <si>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</si>
  <si>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</si>
  <si>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</si>
  <si>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</si>
  <si>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</si>
  <si>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</si>
  <si>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</si>
  <si>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</si>
  <si>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</si>
  <si>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</si>
  <si>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</si>
  <si>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</si>
  <si>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</si>
  <si>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</si>
  <si>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</si>
  <si>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</si>
  <si>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</si>
  <si>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</si>
  <si>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</si>
  <si>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</si>
  <si>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</si>
  <si>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</si>
  <si>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</si>
  <si>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</si>
  <si>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</si>
  <si>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</si>
  <si>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</si>
  <si>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</si>
  <si>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</si>
  <si>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</si>
  <si>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</si>
  <si>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</si>
  <si>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</si>
  <si>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</si>
  <si>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</si>
  <si>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</si>
  <si>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</si>
  <si>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</si>
  <si>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</si>
  <si>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</si>
  <si>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</si>
  <si>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</si>
  <si>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</si>
  <si>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</si>
  <si>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</si>
  <si>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</si>
  <si>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</si>
  <si>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</si>
  <si>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</si>
  <si>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</si>
  <si>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</si>
  <si>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</si>
  <si>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</si>
  <si>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</si>
  <si>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</si>
  <si>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</si>
  <si>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</si>
  <si>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</si>
  <si>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</si>
  <si>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</si>
  <si>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</si>
  <si>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</si>
  <si>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</si>
  <si>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</si>
  <si>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</si>
  <si>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</si>
  <si>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</si>
  <si>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</si>
  <si>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</si>
  <si>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</si>
  <si>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</si>
  <si>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</si>
  <si>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</si>
  <si>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</si>
  <si>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</si>
  <si>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</si>
  <si>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</si>
  <si>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</si>
  <si>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</si>
  <si>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</si>
  <si>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</si>
  <si>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</si>
  <si>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</si>
  <si>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</si>
  <si>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</si>
  <si>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</si>
  <si>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</si>
  <si>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</si>
  <si>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</si>
  <si>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</si>
  <si>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</si>
  <si>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</si>
  <si>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</si>
  <si>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</si>
  <si>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</si>
  <si>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</si>
  <si>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</si>
  <si>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</si>
  <si>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</si>
  <si>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</si>
  <si>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</si>
  <si>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</si>
  <si>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</si>
  <si>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</si>
  <si>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</si>
  <si>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</si>
  <si>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</si>
  <si>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</si>
  <si>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</si>
  <si>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</si>
  <si>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</si>
  <si>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</si>
  <si>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</si>
  <si>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</si>
  <si>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</si>
  <si>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</si>
  <si>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</si>
  <si>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</si>
  <si>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</si>
  <si>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</si>
  <si>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</si>
  <si>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</si>
  <si>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</si>
  <si>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</si>
  <si>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</si>
  <si>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</si>
  <si>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</si>
  <si>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</si>
  <si>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</si>
  <si>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</si>
  <si>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</si>
  <si>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</si>
  <si>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</si>
  <si>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</si>
  <si>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</si>
  <si>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</si>
  <si>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</si>
  <si>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</si>
  <si>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</si>
  <si>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</si>
  <si>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</si>
  <si>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</si>
  <si>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</si>
  <si>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</si>
  <si>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</si>
  <si>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</si>
  <si>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</si>
  <si>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</si>
  <si>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</si>
  <si>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</si>
  <si>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</si>
  <si>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</si>
  <si>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</si>
  <si>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</si>
  <si>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</si>
  <si>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</si>
  <si>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</si>
  <si>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</si>
  <si>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</si>
  <si>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</si>
  <si>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</si>
  <si>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</si>
  <si>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</si>
  <si>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</si>
  <si>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</si>
  <si>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</si>
  <si>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</si>
  <si>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</si>
  <si>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</si>
  <si>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</si>
  <si>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</si>
  <si>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</si>
  <si>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</si>
  <si>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</si>
  <si>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</si>
  <si>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</si>
  <si>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</si>
  <si>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</si>
  <si>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</si>
  <si>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</si>
  <si>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</si>
  <si>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</si>
  <si>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</si>
  <si>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</si>
  <si>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</si>
  <si>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</si>
  <si>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</si>
  <si>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</si>
  <si>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</si>
  <si>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</si>
  <si>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</si>
  <si>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</si>
  <si>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</si>
  <si>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</si>
  <si>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</si>
  <si>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</si>
  <si>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</si>
  <si>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</si>
  <si>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</si>
  <si>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</si>
  <si>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</si>
  <si>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</si>
  <si>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</si>
  <si>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</si>
  <si>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</si>
  <si>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</si>
  <si>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</si>
  <si>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</si>
  <si>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</si>
  <si>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</si>
  <si>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</si>
  <si>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</si>
  <si>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</si>
  <si>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</si>
  <si>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</si>
  <si>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</si>
  <si>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</si>
  <si>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</si>
  <si>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</si>
  <si>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</si>
  <si>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</si>
  <si>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</si>
  <si>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</si>
  <si>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</si>
  <si>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</si>
  <si>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</si>
  <si>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</si>
  <si>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</si>
  <si>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</si>
  <si>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</si>
  <si>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</si>
  <si>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</si>
  <si>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</si>
  <si>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</si>
  <si>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</si>
  <si>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</si>
  <si>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</si>
  <si>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</si>
  <si>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</si>
  <si>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</si>
  <si>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</si>
  <si>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</si>
  <si>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</si>
  <si>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</si>
  <si>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</si>
  <si>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</si>
  <si>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</si>
  <si>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</si>
  <si>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</si>
  <si>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</si>
  <si>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</si>
  <si>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</si>
  <si>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</si>
  <si>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</si>
  <si>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</si>
  <si>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</si>
  <si>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</si>
  <si>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</si>
  <si>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</si>
  <si>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</si>
  <si>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</si>
  <si>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</si>
  <si>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</si>
  <si>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</si>
  <si>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</si>
  <si>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</si>
  <si>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</si>
  <si>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</si>
  <si>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</si>
  <si>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</si>
  <si>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</si>
  <si>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</si>
  <si>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</si>
  <si>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</si>
  <si>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</si>
  <si>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</si>
  <si>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</si>
  <si>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</si>
  <si>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</si>
  <si>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</si>
  <si>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</si>
  <si>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</si>
  <si>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</si>
  <si>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</si>
  <si>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</si>
  <si>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</si>
  <si>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</si>
  <si>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</si>
  <si>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</si>
  <si>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</si>
  <si>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</si>
  <si>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</si>
  <si>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</si>
  <si>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</si>
  <si>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</si>
  <si>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</si>
  <si>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</si>
  <si>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</si>
  <si>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</si>
  <si>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</si>
  <si>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</si>
  <si>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</si>
  <si>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</si>
  <si>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</si>
  <si>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</si>
  <si>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</si>
  <si>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</si>
  <si>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</si>
  <si>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</si>
  <si>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</si>
  <si>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</si>
  <si>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</si>
  <si>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</si>
  <si>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</si>
  <si>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</si>
  <si>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</si>
  <si>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</si>
  <si>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</si>
  <si>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</si>
  <si>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</si>
  <si>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</si>
  <si>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</si>
  <si>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</si>
  <si>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</si>
  <si>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</si>
  <si>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</si>
  <si>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</si>
  <si>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</si>
  <si>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</si>
  <si>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</si>
  <si>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</si>
  <si>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</si>
  <si>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</si>
  <si>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</si>
  <si>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</si>
  <si>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</si>
  <si>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</si>
  <si>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</si>
  <si>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</si>
  <si>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</si>
  <si>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</si>
  <si>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</si>
  <si>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</si>
  <si>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</si>
  <si>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</si>
  <si>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</si>
  <si>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</si>
  <si>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</si>
  <si>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</si>
  <si>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</si>
  <si>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</si>
  <si>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</si>
  <si>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</si>
  <si>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</si>
  <si>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</si>
  <si>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</si>
  <si>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</si>
  <si>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</si>
  <si>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</si>
  <si>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</si>
  <si>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</si>
  <si>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</si>
  <si>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</si>
  <si>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</si>
  <si>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</si>
  <si>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</si>
  <si>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</si>
  <si>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</si>
  <si>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</si>
  <si>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</si>
  <si>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</si>
  <si>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</si>
  <si>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</si>
  <si>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</si>
  <si>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</si>
  <si>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</si>
  <si>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</si>
  <si>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</si>
  <si>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</si>
  <si>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</si>
  <si>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</si>
  <si>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</si>
  <si>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</si>
  <si>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</si>
  <si>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</si>
  <si>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</si>
  <si>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</si>
  <si>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</si>
  <si>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</si>
  <si>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</si>
  <si>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</si>
  <si>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</si>
  <si>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</si>
  <si>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</si>
  <si>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</si>
  <si>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</si>
  <si>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</si>
  <si>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</si>
  <si>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</si>
  <si>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</si>
  <si>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</si>
  <si>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</si>
  <si>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</si>
  <si>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</si>
  <si>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</si>
  <si>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</si>
  <si>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</si>
  <si>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</si>
  <si>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</si>
  <si>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</si>
  <si>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</si>
  <si>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</si>
  <si>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</si>
  <si>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</si>
  <si>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</si>
  <si>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</si>
  <si>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</si>
  <si>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</si>
  <si>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</si>
  <si>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</si>
  <si>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</si>
  <si>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</si>
  <si>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</si>
  <si>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</si>
  <si>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</si>
  <si>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</si>
  <si>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</si>
  <si>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</si>
  <si>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</si>
  <si>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</si>
  <si>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</si>
  <si>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</si>
  <si>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</si>
  <si>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</si>
  <si>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</si>
  <si>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</si>
  <si>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</si>
  <si>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</si>
  <si>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</si>
  <si>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</si>
  <si>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</si>
  <si>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</si>
  <si>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</si>
  <si>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</si>
  <si>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</si>
  <si>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</si>
  <si>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</si>
  <si>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</si>
  <si>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</si>
  <si>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</si>
  <si>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</si>
  <si>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</si>
  <si>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</si>
  <si>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</si>
  <si>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</si>
  <si>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</si>
  <si>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</si>
  <si>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</si>
  <si>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</si>
  <si>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</si>
  <si>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</si>
  <si>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</si>
  <si>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</si>
  <si>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</si>
  <si>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</si>
  <si>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</si>
  <si>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</si>
  <si>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</si>
  <si>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</si>
  <si>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</si>
  <si>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</si>
  <si>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</si>
  <si>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</si>
  <si>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</si>
  <si>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</si>
  <si>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</si>
  <si>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</si>
  <si>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</si>
  <si>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</si>
  <si>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</si>
  <si>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</si>
  <si>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</si>
  <si>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</si>
  <si>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</si>
  <si>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</si>
  <si>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</si>
  <si>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</si>
  <si>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</si>
  <si>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</si>
  <si>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</si>
  <si>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</si>
  <si>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</si>
  <si>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</si>
  <si>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</si>
  <si>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</si>
  <si>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</si>
  <si>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</si>
  <si>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</si>
  <si>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</si>
  <si>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</si>
  <si>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</si>
  <si>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</si>
  <si>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</si>
  <si>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</si>
  <si>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</si>
  <si>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</si>
  <si>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</si>
  <si>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</si>
  <si>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</si>
  <si>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</si>
  <si>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</si>
  <si>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</si>
  <si>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</si>
  <si>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</si>
  <si>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</si>
  <si>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</si>
  <si>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</si>
  <si>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</si>
  <si>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</si>
  <si>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</si>
  <si>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</si>
  <si>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</si>
  <si>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</si>
  <si>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</si>
  <si>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</si>
  <si>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</si>
  <si>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</si>
  <si>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</si>
  <si>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</si>
  <si>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</si>
  <si>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</si>
  <si>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</si>
  <si>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</si>
  <si>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</si>
  <si>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</si>
  <si>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</si>
  <si>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</si>
  <si>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</si>
  <si>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</si>
  <si>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</si>
  <si>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</si>
  <si>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</si>
  <si>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</si>
  <si>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</si>
  <si>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</si>
  <si>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</si>
  <si>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</si>
  <si>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</si>
  <si>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</si>
  <si>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</si>
  <si>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</si>
  <si>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</si>
  <si>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</si>
  <si>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</si>
  <si>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</si>
  <si>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</si>
  <si>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</si>
  <si>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</si>
  <si>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</si>
  <si>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</si>
  <si>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</si>
  <si>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</si>
  <si>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</si>
  <si>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</si>
  <si>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</si>
  <si>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</si>
  <si>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</si>
  <si>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</si>
  <si>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</si>
  <si>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</si>
  <si>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</si>
  <si>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</si>
  <si>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</si>
  <si>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</si>
  <si>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</si>
  <si>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</si>
  <si>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</si>
  <si>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</si>
  <si>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</si>
  <si>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</si>
  <si>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</si>
  <si>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</si>
  <si>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</si>
  <si>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</si>
  <si>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</si>
  <si>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</si>
  <si>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</si>
  <si>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</si>
  <si>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</si>
  <si>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</si>
  <si>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</si>
  <si>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</si>
  <si>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</si>
  <si>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</si>
  <si>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</si>
  <si>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</si>
  <si>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</si>
  <si>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</si>
  <si>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</si>
  <si>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</si>
  <si>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</si>
  <si>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</si>
  <si>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</si>
  <si>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</si>
  <si>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</si>
  <si>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</si>
  <si>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</si>
  <si>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</si>
  <si>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</si>
  <si>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</si>
  <si>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</si>
  <si>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</si>
  <si>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</si>
  <si>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</si>
  <si>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</si>
  <si>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</si>
  <si>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</si>
  <si>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</si>
  <si>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</si>
  <si>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</si>
  <si>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</si>
  <si>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</si>
  <si>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</si>
  <si>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</si>
  <si>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</si>
  <si>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</si>
  <si>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</si>
  <si>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</si>
  <si>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</si>
  <si>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</si>
  <si>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</si>
  <si>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</si>
  <si>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</si>
  <si>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</si>
  <si>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</si>
  <si>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</si>
  <si>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</si>
  <si>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</si>
  <si>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</si>
  <si>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</si>
  <si>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</si>
  <si>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</si>
  <si>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</si>
  <si>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</si>
  <si>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</si>
  <si>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</si>
  <si>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</si>
  <si>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</si>
  <si>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</si>
  <si>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</si>
  <si>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</si>
  <si>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</si>
  <si>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</si>
  <si>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</si>
  <si>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</si>
  <si>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</si>
  <si>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</si>
  <si>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</si>
  <si>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</si>
  <si>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</si>
  <si>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</si>
  <si>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</si>
  <si>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</si>
  <si>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</si>
  <si>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</si>
  <si>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</si>
  <si>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</si>
  <si>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</si>
  <si>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</si>
  <si>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</si>
  <si>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</si>
  <si>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</si>
  <si>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</si>
  <si>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</si>
  <si>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</si>
  <si>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</si>
  <si>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</si>
  <si>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</si>
  <si>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</si>
  <si>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</si>
  <si>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</si>
  <si>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</si>
  <si>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</si>
  <si>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</si>
  <si>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</si>
  <si>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</si>
  <si>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</si>
  <si>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</si>
  <si>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</si>
  <si>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</si>
  <si>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</si>
  <si>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</si>
  <si>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</si>
  <si>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</si>
  <si>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</si>
  <si>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</si>
  <si>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</si>
  <si>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</si>
  <si>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</si>
  <si>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</si>
  <si>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</si>
  <si>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</si>
  <si>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</si>
  <si>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</si>
  <si>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</si>
  <si>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</si>
  <si>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</si>
  <si>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</si>
  <si>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</si>
  <si>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</si>
  <si>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</si>
  <si>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</si>
  <si>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</si>
  <si>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</si>
  <si>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</si>
  <si>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</si>
  <si>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</si>
  <si>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</si>
  <si>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</si>
  <si>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</si>
  <si>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</si>
  <si>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</si>
  <si>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</si>
  <si>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</si>
  <si>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</si>
  <si>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</si>
  <si>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</si>
  <si>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</si>
  <si>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</si>
  <si>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</si>
  <si>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</si>
  <si>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</si>
  <si>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</si>
  <si>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</si>
  <si>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</si>
  <si>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</si>
  <si>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</si>
  <si>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</si>
  <si>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</si>
  <si>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</si>
  <si>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</si>
  <si>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</si>
  <si>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</si>
  <si>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</si>
  <si>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</si>
  <si>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</si>
  <si>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</si>
  <si>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</si>
  <si>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</si>
  <si>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</si>
  <si>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</si>
  <si>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</si>
  <si>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</si>
  <si>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</si>
  <si>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</si>
  <si>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</si>
  <si>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</si>
  <si>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</si>
  <si>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</si>
  <si>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</si>
  <si>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</si>
  <si>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</si>
  <si>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</si>
  <si>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</si>
  <si>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</si>
  <si>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</si>
  <si>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</si>
  <si>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</si>
  <si>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</si>
  <si>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</si>
  <si>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</si>
  <si>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</si>
  <si>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</si>
  <si>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</si>
  <si>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</si>
  <si>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</si>
  <si>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</si>
  <si>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</si>
  <si>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</si>
  <si>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</si>
  <si>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</si>
  <si>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</si>
  <si>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</si>
  <si>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</si>
  <si>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</si>
  <si>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</si>
  <si>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</si>
  <si>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</si>
  <si>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</si>
  <si>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</si>
  <si>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</si>
  <si>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</si>
  <si>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</si>
  <si>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</si>
  <si>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</si>
  <si>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</si>
  <si>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</si>
  <si>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</si>
  <si>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</si>
  <si>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</si>
  <si>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</si>
  <si>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</si>
  <si>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</si>
  <si>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</si>
  <si>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</si>
  <si>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</si>
  <si>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</si>
  <si>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</si>
  <si>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</si>
  <si>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</si>
  <si>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</si>
  <si>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</si>
  <si>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</si>
  <si>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</si>
  <si>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</si>
  <si>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</si>
  <si>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</si>
  <si>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</si>
  <si>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</si>
  <si>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</si>
  <si>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</si>
  <si>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</si>
  <si>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</si>
  <si>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</si>
  <si>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</si>
  <si>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</si>
  <si>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</si>
  <si>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</si>
  <si>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</si>
  <si>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</si>
  <si>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</si>
  <si>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</si>
  <si>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</si>
  <si>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</si>
  <si>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</si>
  <si>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</si>
  <si>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</si>
  <si>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</si>
  <si>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</si>
  <si>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</si>
  <si>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</si>
  <si>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</si>
  <si>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</si>
  <si>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</si>
  <si>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</si>
  <si>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</si>
  <si>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</si>
  <si>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</si>
  <si>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</si>
  <si>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</si>
  <si>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</si>
  <si>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</si>
  <si>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</si>
  <si>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</si>
  <si>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</si>
  <si>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</si>
  <si>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</si>
  <si>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</si>
  <si>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</si>
  <si>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</si>
  <si>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</si>
  <si>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</si>
  <si>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</si>
  <si>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</si>
  <si>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</si>
  <si>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</si>
  <si>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</si>
  <si>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</si>
  <si>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</si>
  <si>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</si>
  <si>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</si>
  <si>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</si>
  <si>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</si>
  <si>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</si>
  <si>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</si>
  <si>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</si>
  <si>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</si>
  <si>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</si>
  <si>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</si>
  <si>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</si>
  <si>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</si>
  <si>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</si>
  <si>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</si>
  <si>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</si>
  <si>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</si>
  <si>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</si>
  <si>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</si>
  <si>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</si>
  <si>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</si>
  <si>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</si>
  <si>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</si>
  <si>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</si>
  <si>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</si>
  <si>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</si>
  <si>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</si>
  <si>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</si>
  <si>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</si>
  <si>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</si>
  <si>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</si>
  <si>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</si>
  <si>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</si>
  <si>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</si>
  <si>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</si>
  <si>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</si>
  <si>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</si>
  <si>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</si>
  <si>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</si>
  <si>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</si>
  <si>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</si>
  <si>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</si>
  <si>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</si>
  <si>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</si>
  <si>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</si>
  <si>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</si>
  <si>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</si>
  <si>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</si>
  <si>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</si>
  <si>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</si>
  <si>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</si>
  <si>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</si>
  <si>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</si>
  <si>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</si>
  <si>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</si>
  <si>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</si>
  <si>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</si>
  <si>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</si>
  <si>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</si>
  <si>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</si>
  <si>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</si>
  <si>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</si>
  <si>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</si>
  <si>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</si>
  <si>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</si>
  <si>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</si>
  <si>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</si>
  <si>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</si>
  <si>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</si>
  <si>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</si>
  <si>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</si>
  <si>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</si>
  <si>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</si>
  <si>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</si>
  <si>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</si>
  <si>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</si>
  <si>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</si>
  <si>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</si>
  <si>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</si>
  <si>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</si>
  <si>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</si>
  <si>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</si>
  <si>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</si>
  <si>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</si>
  <si>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</si>
  <si>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</si>
  <si>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</si>
  <si>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</si>
  <si>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</si>
  <si>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</si>
  <si>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</si>
  <si>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</si>
  <si>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</si>
  <si>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</si>
  <si>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</si>
  <si>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</si>
  <si>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</si>
  <si>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</si>
  <si>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</si>
  <si>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</si>
  <si>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</si>
  <si>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</si>
  <si>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</si>
  <si>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</si>
  <si>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</si>
  <si>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</si>
  <si>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</si>
  <si>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</si>
  <si>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</si>
  <si>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</si>
  <si>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</si>
  <si>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</si>
  <si>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</si>
  <si>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</si>
  <si>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</si>
  <si>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</si>
  <si>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</si>
  <si>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</si>
  <si>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</si>
  <si>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</si>
  <si>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</si>
  <si>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</si>
  <si>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</si>
  <si>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</si>
  <si>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</si>
  <si>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</si>
  <si>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</si>
  <si>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</si>
  <si>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</si>
  <si>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</si>
  <si>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</si>
  <si>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</si>
  <si>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</si>
  <si>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</si>
  <si>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</si>
  <si>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</si>
  <si>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</si>
  <si>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</si>
  <si>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</si>
  <si>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</si>
  <si>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</si>
  <si>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</si>
  <si>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</si>
  <si>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</si>
  <si>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</si>
  <si>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</si>
  <si>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</si>
  <si>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</si>
  <si>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</si>
  <si>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</si>
  <si>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</si>
  <si>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</si>
  <si>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</si>
  <si>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</si>
  <si>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</si>
  <si>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</si>
  <si>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</si>
  <si>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</si>
  <si>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</si>
  <si>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</si>
  <si>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</si>
  <si>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</si>
  <si>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</si>
  <si>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</si>
  <si>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</si>
  <si>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</si>
  <si>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</si>
  <si>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</si>
  <si>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</si>
  <si>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</si>
  <si>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</si>
  <si>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</si>
  <si>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</si>
  <si>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</si>
  <si>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</si>
  <si>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</si>
  <si>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</si>
  <si>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</si>
  <si>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</si>
  <si>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</si>
  <si>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</si>
  <si>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</si>
  <si>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</si>
  <si>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</si>
  <si>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</si>
  <si>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</si>
  <si>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</si>
  <si>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</si>
  <si>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</si>
  <si>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</si>
  <si>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</si>
  <si>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</si>
  <si>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</si>
  <si>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</si>
  <si>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</si>
  <si>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</si>
  <si>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</si>
  <si>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</si>
  <si>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</si>
  <si>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</si>
  <si>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</si>
  <si>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</si>
  <si>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</si>
  <si>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</si>
  <si>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</si>
  <si>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</si>
  <si>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</si>
  <si>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</si>
  <si>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</si>
  <si>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</si>
  <si>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</si>
  <si>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</si>
  <si>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</si>
  <si>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</si>
  <si>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</si>
  <si>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</si>
  <si>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</si>
  <si>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</si>
  <si>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</si>
  <si>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</si>
  <si>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</si>
  <si>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</si>
  <si>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</si>
  <si>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</si>
  <si>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</si>
  <si>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</si>
  <si>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</si>
  <si>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</si>
  <si>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</si>
  <si>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</si>
  <si>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</si>
  <si>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</si>
  <si>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</si>
  <si>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</si>
  <si>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</si>
  <si>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</si>
  <si>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</si>
  <si>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</si>
  <si>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</si>
  <si>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</si>
  <si>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</si>
  <si>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</si>
  <si>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</si>
  <si>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</si>
  <si>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</si>
  <si>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</si>
  <si>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</si>
  <si>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</si>
  <si>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</si>
  <si>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</si>
  <si>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</si>
  <si>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</si>
  <si>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</si>
  <si>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</si>
  <si>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</si>
  <si>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</si>
  <si>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</si>
  <si>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</si>
  <si>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</si>
  <si>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</si>
  <si>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</si>
  <si>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</si>
  <si>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</si>
  <si>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</si>
  <si>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</si>
  <si>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</si>
  <si>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</si>
  <si>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</si>
  <si>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</si>
  <si>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</si>
  <si>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</si>
  <si>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</si>
  <si>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</si>
  <si>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</si>
  <si>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</si>
  <si>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</si>
  <si>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</si>
  <si>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</si>
  <si>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</si>
  <si>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</si>
  <si>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</si>
  <si>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</si>
  <si>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</si>
  <si>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</si>
  <si>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</si>
  <si>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</si>
  <si>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</si>
  <si>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</si>
  <si>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</si>
  <si>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</si>
  <si>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</si>
  <si>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</si>
  <si>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</si>
  <si>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</si>
  <si>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</si>
  <si>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</si>
  <si>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</si>
  <si>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</si>
  <si>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</si>
  <si>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</si>
  <si>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</si>
  <si>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</si>
  <si>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</si>
  <si>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</si>
  <si>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</si>
  <si>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</si>
  <si>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</si>
  <si>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</si>
  <si>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</si>
  <si>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</si>
  <si>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</si>
  <si>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</si>
  <si>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</si>
  <si>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</si>
  <si>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</si>
  <si>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</si>
  <si>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</si>
  <si>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</si>
  <si>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</si>
  <si>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</si>
  <si>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</si>
  <si>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</si>
  <si>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</si>
  <si>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</si>
  <si>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</si>
  <si>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</si>
  <si>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</si>
  <si>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</si>
  <si>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</si>
  <si>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</si>
  <si>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</si>
  <si>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</si>
  <si>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</si>
  <si>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</si>
  <si>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</si>
  <si>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</si>
  <si>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</si>
  <si>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</si>
  <si>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</si>
  <si>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</si>
  <si>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</si>
  <si>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</si>
  <si>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</si>
  <si>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</si>
  <si>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</si>
  <si>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</si>
  <si>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</si>
  <si>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</si>
  <si>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</si>
  <si>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</si>
  <si>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</si>
  <si>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</si>
  <si>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</si>
  <si>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</si>
  <si>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</si>
  <si>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</si>
  <si>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</si>
  <si>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</si>
  <si>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</si>
  <si>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</si>
  <si>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</si>
  <si>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</si>
  <si>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</si>
  <si>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</si>
  <si>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</si>
  <si>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</si>
  <si>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</si>
  <si>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</si>
  <si>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</si>
  <si>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</si>
  <si>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</si>
  <si>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</si>
  <si>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</si>
  <si>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</si>
  <si>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</si>
  <si>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</si>
  <si>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</si>
  <si>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</si>
  <si>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</si>
  <si>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</si>
  <si>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</si>
  <si>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</si>
  <si>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</si>
  <si>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</si>
  <si>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</si>
  <si>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</si>
  <si>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</si>
  <si>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</si>
  <si>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</si>
  <si>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</si>
  <si>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</si>
  <si>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</si>
  <si>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</si>
  <si>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</si>
  <si>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</si>
  <si>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</si>
  <si>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</si>
  <si>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</si>
  <si>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</si>
  <si>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</si>
  <si>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</si>
  <si>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</si>
  <si>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</si>
  <si>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</si>
  <si>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</si>
  <si>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</si>
  <si>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</si>
  <si>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</si>
  <si>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</si>
  <si>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</si>
  <si>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</si>
  <si>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</si>
  <si>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</si>
  <si>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</si>
  <si>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</si>
  <si>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</si>
  <si>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</si>
  <si>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</si>
  <si>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</si>
  <si>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</si>
  <si>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</si>
  <si>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</si>
  <si>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</si>
  <si>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</si>
  <si>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</si>
  <si>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</si>
  <si>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</si>
  <si>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</si>
  <si>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</si>
  <si>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</si>
  <si>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</si>
  <si>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</si>
  <si>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</si>
  <si>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</si>
  <si>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</si>
  <si>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</si>
  <si>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</si>
  <si>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</si>
  <si>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</si>
  <si>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</si>
  <si>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</si>
  <si>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</si>
  <si>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</si>
  <si>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</si>
  <si>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</si>
  <si>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</si>
  <si>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</si>
  <si>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</si>
  <si>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</si>
  <si>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</si>
  <si>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</si>
  <si>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</si>
  <si>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</si>
  <si>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</si>
  <si>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</si>
  <si>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</si>
  <si>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</si>
  <si>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</si>
  <si>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</si>
  <si>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</si>
  <si>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</si>
  <si>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</si>
  <si>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</si>
  <si>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</si>
  <si>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</si>
  <si>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</si>
  <si>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</si>
  <si>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</si>
  <si>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</si>
  <si>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</si>
  <si>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</si>
  <si>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</si>
  <si>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</si>
  <si>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</si>
  <si>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</si>
  <si>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</si>
  <si>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</si>
  <si>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</si>
  <si>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</si>
  <si>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</si>
  <si>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</si>
  <si>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</si>
  <si>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</si>
  <si>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</si>
  <si>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</si>
  <si>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</si>
  <si>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</si>
  <si>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</si>
  <si>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</si>
  <si>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</si>
  <si>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</si>
  <si>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</si>
  <si>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</si>
  <si>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</si>
  <si>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</si>
  <si>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</si>
  <si>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</si>
  <si>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</si>
  <si>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</si>
  <si>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</si>
  <si>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</si>
  <si>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</si>
  <si>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</si>
  <si>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</si>
  <si>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</si>
  <si>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</si>
  <si>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</si>
  <si>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</si>
  <si>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</si>
  <si>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</si>
  <si>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</si>
  <si>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</si>
  <si>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</si>
  <si>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</si>
  <si>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</si>
  <si>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</si>
  <si>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</si>
  <si>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</si>
  <si>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</si>
  <si>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</si>
  <si>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</si>
  <si>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</si>
  <si>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</si>
  <si>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</si>
  <si>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</si>
  <si>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</si>
  <si>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</si>
  <si>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</si>
  <si>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</si>
  <si>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</si>
  <si>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</si>
  <si>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</si>
  <si>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</si>
  <si>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</si>
  <si>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</si>
  <si>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</si>
  <si>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</si>
  <si>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</si>
  <si>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</si>
  <si>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</si>
  <si>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</si>
  <si>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</si>
  <si>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</si>
  <si>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</si>
  <si>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</si>
  <si>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</si>
  <si>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</si>
  <si>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</si>
  <si>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</si>
  <si>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</si>
  <si>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</si>
  <si>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</si>
  <si>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</si>
  <si>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</si>
  <si>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</si>
  <si>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</si>
  <si>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</si>
  <si>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</si>
  <si>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</si>
  <si>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</si>
  <si>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</si>
  <si>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</si>
  <si>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</si>
  <si>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</si>
  <si>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</si>
  <si>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</si>
  <si>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</si>
  <si>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</si>
  <si>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</si>
  <si>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</si>
  <si>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</si>
  <si>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</si>
  <si>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</si>
  <si>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</si>
  <si>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</si>
  <si>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</si>
  <si>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</si>
  <si>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</si>
  <si>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</si>
  <si>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</si>
  <si>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</si>
  <si>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</si>
  <si>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</si>
  <si>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</si>
  <si>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</si>
  <si>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</si>
  <si>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</si>
  <si>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</si>
  <si>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</si>
  <si>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</si>
  <si>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</si>
  <si>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</si>
  <si>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</si>
  <si>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</si>
  <si>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</si>
  <si>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</si>
  <si>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</si>
  <si>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</si>
  <si>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</si>
  <si>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</si>
  <si>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</si>
  <si>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</si>
  <si>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</si>
  <si>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</si>
  <si>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</si>
  <si>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</si>
  <si>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</si>
  <si>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</si>
  <si>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</si>
  <si>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</si>
  <si>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</si>
  <si>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</si>
  <si>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</si>
  <si>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</si>
  <si>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</si>
  <si>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</si>
  <si>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</si>
  <si>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</si>
  <si>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</si>
  <si>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</si>
  <si>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</si>
  <si>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</si>
  <si>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</si>
  <si>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</si>
  <si>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</si>
  <si>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</si>
  <si>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</si>
  <si>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</si>
  <si>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</si>
  <si>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</si>
  <si>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</si>
  <si>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</si>
  <si>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</si>
  <si>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</si>
  <si>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</si>
  <si>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</si>
  <si>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</si>
  <si>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</si>
  <si>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</si>
  <si>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</si>
  <si>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</si>
  <si>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</si>
  <si>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</si>
  <si>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</si>
  <si>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</si>
  <si>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</si>
  <si>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</si>
  <si>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</si>
  <si>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</si>
  <si>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</si>
  <si>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</si>
  <si>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</si>
  <si>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</si>
  <si>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</si>
  <si>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</si>
  <si>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</si>
  <si>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</si>
  <si>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</si>
  <si>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</si>
  <si>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</si>
  <si>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</si>
  <si>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</si>
  <si>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</si>
  <si>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</si>
  <si>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</si>
  <si>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</si>
  <si>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</si>
  <si>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</si>
  <si>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</si>
  <si>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</si>
  <si>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</si>
  <si>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</si>
  <si>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</si>
  <si>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</si>
  <si>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</si>
  <si>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</si>
  <si>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</si>
  <si>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</si>
  <si>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</si>
  <si>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</si>
  <si>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</si>
  <si>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</si>
  <si>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</si>
  <si>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</si>
  <si>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</si>
  <si>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</si>
  <si>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</si>
  <si>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</si>
  <si>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</si>
  <si>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</si>
  <si>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</si>
  <si>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</si>
  <si>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</si>
  <si>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</si>
  <si>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</si>
  <si>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</si>
  <si>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</si>
  <si>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</si>
  <si>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</si>
  <si>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</si>
  <si>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</si>
  <si>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</si>
  <si>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</si>
  <si>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</si>
  <si>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</si>
  <si>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</si>
  <si>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</si>
  <si>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</si>
  <si>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</si>
  <si>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</si>
  <si>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</si>
  <si>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</si>
  <si>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</si>
  <si>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</si>
  <si>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</si>
  <si>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</si>
  <si>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</si>
  <si>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</si>
  <si>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</si>
  <si>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</si>
  <si>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</si>
  <si>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</si>
  <si>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</si>
  <si>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</si>
  <si>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</si>
  <si>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</si>
  <si>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</si>
  <si>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</si>
  <si>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</si>
  <si>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</si>
  <si>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</si>
  <si>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</si>
  <si>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</si>
  <si>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</si>
  <si>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</si>
  <si>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</si>
  <si>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</si>
  <si>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</si>
  <si>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</si>
  <si>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</si>
  <si>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</si>
  <si>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</si>
  <si>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</si>
  <si>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</si>
  <si>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</si>
  <si>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</si>
  <si>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</si>
  <si>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</si>
  <si>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</si>
  <si>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</si>
  <si>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</si>
  <si>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</si>
  <si>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</si>
  <si>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</si>
  <si>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</si>
  <si>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</si>
  <si>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</si>
  <si>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</si>
  <si>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</si>
  <si>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</si>
  <si>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</si>
  <si>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</si>
  <si>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</si>
  <si>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</si>
  <si>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</si>
  <si>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</si>
  <si>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</si>
  <si>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</si>
  <si>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</si>
  <si>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</si>
  <si>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</si>
  <si>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</si>
  <si>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</si>
  <si>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</si>
  <si>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</si>
  <si>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</si>
  <si>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</si>
  <si>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</si>
  <si>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</si>
  <si>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</si>
  <si>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</si>
  <si>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</si>
  <si>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</si>
  <si>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</si>
  <si>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</si>
  <si>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</si>
  <si>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</si>
  <si>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</si>
  <si>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</si>
  <si>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</si>
  <si>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</si>
  <si>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</si>
  <si>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</si>
  <si>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</si>
  <si>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</si>
  <si>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</si>
  <si>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</si>
  <si>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</si>
  <si>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</si>
  <si>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</si>
  <si>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</si>
  <si>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</si>
  <si>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</si>
  <si>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</si>
  <si>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</si>
  <si>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</si>
  <si>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</si>
  <si>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</si>
  <si>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</si>
  <si>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</si>
  <si>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</si>
  <si>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</si>
  <si>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</si>
  <si>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</si>
  <si>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</si>
  <si>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</si>
  <si>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</si>
  <si>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</si>
  <si>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</si>
  <si>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</si>
  <si>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</si>
  <si>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</si>
  <si>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</si>
  <si>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</si>
  <si>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</si>
  <si>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</si>
  <si>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</si>
  <si>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</si>
  <si>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</si>
  <si>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</si>
  <si>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</si>
  <si>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</si>
  <si>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</si>
  <si>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</si>
  <si>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</si>
  <si>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</si>
  <si>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</si>
  <si>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</si>
  <si>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</si>
  <si>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</si>
  <si>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</si>
  <si>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</si>
  <si>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</si>
  <si>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</si>
  <si>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</si>
  <si>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</si>
  <si>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</si>
  <si>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</si>
  <si>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</si>
  <si>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</si>
  <si>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</si>
  <si>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</si>
  <si>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</si>
  <si>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</si>
  <si>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</si>
  <si>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</si>
  <si>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</si>
  <si>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</si>
  <si>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</si>
  <si>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</si>
  <si>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</si>
  <si>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</si>
  <si>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</si>
  <si>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</si>
  <si>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</si>
  <si>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</si>
  <si>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</si>
  <si>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</si>
  <si>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</si>
  <si>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</si>
  <si>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</si>
  <si>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</si>
  <si>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</si>
  <si>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</si>
  <si>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</si>
  <si>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</si>
  <si>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</si>
  <si>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</si>
  <si>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</si>
  <si>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</si>
  <si>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</si>
  <si>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</si>
  <si>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</si>
  <si>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</si>
  <si>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</si>
  <si>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</si>
  <si>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</si>
  <si>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</si>
  <si>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</si>
  <si>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</si>
  <si>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</si>
  <si>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</si>
  <si>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</si>
  <si>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</si>
  <si>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</si>
  <si>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</si>
  <si>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</si>
  <si>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</si>
  <si>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</si>
  <si>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</si>
  <si>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</si>
  <si>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</si>
  <si>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</si>
  <si>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</si>
  <si>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</si>
  <si>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</si>
  <si>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</si>
  <si>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</si>
  <si>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</si>
  <si>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</si>
  <si>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</si>
  <si>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</si>
  <si>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</si>
  <si>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</si>
  <si>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</si>
  <si>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</si>
  <si>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</si>
  <si>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</si>
  <si>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</si>
  <si>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</si>
  <si>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</si>
  <si>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</si>
  <si>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</si>
  <si>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</si>
  <si>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</si>
  <si>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</si>
  <si>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</si>
  <si>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</si>
  <si>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</si>
  <si>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</si>
  <si>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</si>
  <si>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</si>
  <si>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</si>
  <si>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</si>
  <si>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</si>
  <si>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</si>
  <si>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</si>
  <si>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</si>
  <si>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</si>
  <si>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</si>
  <si>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</si>
  <si>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</si>
  <si>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</si>
  <si>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</si>
  <si>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</si>
  <si>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</si>
  <si>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</si>
  <si>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</si>
  <si>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</si>
  <si>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</si>
  <si>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</si>
  <si>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</si>
  <si>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</si>
  <si>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</si>
  <si>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</si>
  <si>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</si>
  <si>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</si>
  <si>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</si>
  <si>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</si>
  <si>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</si>
  <si>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</si>
  <si>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</si>
  <si>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</si>
  <si>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</si>
  <si>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</si>
  <si>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</si>
  <si>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</si>
  <si>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</si>
  <si>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</si>
  <si>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</si>
  <si>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</si>
  <si>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</si>
  <si>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</si>
  <si>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</si>
  <si>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</si>
  <si>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</si>
  <si>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</si>
  <si>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</si>
  <si>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</si>
  <si>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</si>
  <si>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</si>
  <si>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</si>
  <si>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</si>
  <si>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</si>
  <si>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</si>
  <si>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</si>
  <si>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</si>
  <si>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</si>
  <si>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</si>
  <si>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</si>
  <si>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</si>
  <si>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</si>
  <si>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</si>
  <si>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</si>
  <si>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</si>
  <si>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</si>
  <si>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</si>
  <si>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</si>
  <si>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</si>
  <si>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</si>
  <si>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</si>
  <si>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</si>
  <si>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</si>
  <si>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</si>
  <si>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</si>
  <si>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</si>
  <si>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</si>
  <si>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</si>
  <si>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</si>
  <si>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</si>
  <si>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</si>
  <si>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</si>
  <si>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</si>
  <si>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</si>
  <si>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</si>
  <si>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</si>
  <si>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</si>
  <si>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</si>
  <si>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</si>
  <si>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</si>
  <si>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</si>
  <si>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</si>
  <si>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</si>
  <si>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</si>
  <si>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</si>
  <si>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</si>
  <si>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</si>
  <si>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</si>
  <si>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</si>
  <si>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</si>
  <si>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</si>
  <si>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</si>
  <si>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</si>
  <si>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</si>
  <si>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</si>
  <si>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</si>
  <si>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</si>
  <si>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</si>
  <si>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</si>
  <si>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</si>
  <si>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</si>
  <si>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</si>
  <si>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</si>
  <si>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</si>
  <si>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</si>
  <si>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</si>
  <si>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</si>
  <si>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</si>
  <si>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</si>
  <si>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</si>
  <si>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</si>
  <si>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</si>
  <si>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</si>
  <si>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</si>
  <si>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</si>
  <si>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</si>
  <si>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</si>
  <si>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</si>
  <si>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</si>
  <si>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</si>
  <si>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</si>
  <si>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</si>
  <si>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</si>
  <si>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</si>
  <si>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</si>
  <si>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</si>
  <si>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</si>
  <si>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</si>
  <si>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</si>
  <si>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</si>
  <si>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</si>
  <si>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</si>
  <si>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</si>
  <si>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</si>
  <si>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</si>
  <si>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</si>
  <si>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</si>
  <si>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</si>
  <si>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</si>
  <si>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</si>
  <si>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</si>
  <si>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</si>
  <si>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</si>
  <si>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</si>
  <si>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</si>
  <si>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</si>
  <si>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</si>
  <si>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</si>
  <si>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</si>
  <si>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</si>
  <si>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</si>
  <si>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</si>
  <si>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</si>
  <si>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</si>
  <si>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</si>
  <si>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</si>
  <si>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</si>
  <si>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</si>
  <si>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</si>
  <si>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</si>
  <si>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</si>
  <si>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</si>
  <si>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</si>
  <si>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</si>
  <si>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</si>
  <si>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</si>
  <si>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</si>
  <si>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</si>
  <si>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</si>
  <si>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</si>
  <si>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</si>
  <si>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</si>
  <si>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</si>
  <si>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</si>
  <si>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</si>
  <si>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</si>
  <si>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</si>
  <si>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</si>
  <si>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</si>
  <si>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</si>
  <si>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</si>
  <si>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</si>
  <si>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</si>
  <si>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</si>
  <si>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</si>
  <si>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</si>
  <si>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</si>
  <si>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</si>
  <si>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</si>
  <si>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</si>
  <si>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</si>
  <si>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</si>
  <si>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</si>
  <si>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</si>
  <si>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</si>
  <si>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</si>
  <si>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</si>
  <si>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</si>
  <si>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</si>
  <si>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</si>
  <si>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</si>
  <si>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</si>
  <si>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</si>
  <si>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</si>
  <si>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</si>
  <si>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</si>
  <si>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</si>
  <si>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</si>
  <si>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</si>
  <si>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</si>
  <si>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</si>
  <si>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</si>
  <si>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</si>
  <si>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</si>
  <si>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</si>
  <si>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</si>
  <si>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</si>
  <si>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</si>
  <si>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</si>
  <si>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</si>
  <si>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</si>
  <si>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</si>
  <si>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</si>
  <si>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</si>
  <si>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</si>
  <si>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</si>
  <si>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</si>
  <si>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</si>
  <si>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</si>
  <si>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</si>
  <si>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</si>
  <si>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</si>
  <si>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</si>
  <si>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</si>
  <si>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</si>
  <si>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</si>
  <si>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</si>
  <si>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</si>
  <si>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</si>
  <si>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</si>
  <si>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</si>
  <si>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</si>
  <si>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</si>
  <si>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</si>
  <si>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</si>
  <si>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</si>
  <si>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</si>
  <si>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</si>
  <si>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</si>
  <si>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</si>
  <si>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</si>
  <si>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</si>
  <si>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</si>
  <si>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</si>
  <si>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</si>
  <si>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</si>
  <si>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</si>
  <si>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</si>
  <si>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</si>
  <si>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</si>
  <si>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</si>
  <si>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</si>
  <si>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</si>
  <si>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</si>
  <si>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</si>
  <si>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</si>
  <si>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</si>
  <si>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</si>
  <si>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</si>
  <si>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</si>
  <si>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</si>
  <si>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</si>
  <si>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</si>
  <si>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</si>
  <si>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</si>
  <si>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</si>
  <si>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</si>
  <si>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</si>
  <si>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</si>
  <si>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</si>
  <si>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</si>
  <si>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</si>
  <si>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</si>
  <si>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</si>
  <si>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</si>
  <si>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</si>
  <si>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</si>
  <si>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</si>
  <si>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</si>
  <si>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</si>
  <si>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</si>
  <si>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</si>
  <si>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</si>
  <si>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</si>
  <si>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</si>
  <si>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</si>
  <si>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</si>
  <si>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</si>
  <si>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</si>
  <si>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</si>
  <si>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</si>
  <si>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</si>
  <si>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</si>
  <si>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</si>
  <si>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</si>
  <si>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</si>
  <si>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</si>
  <si>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</si>
  <si>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</si>
  <si>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</si>
  <si>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</si>
  <si>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</si>
  <si>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</si>
  <si>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</si>
  <si>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</si>
  <si>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</si>
  <si>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</si>
  <si>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</si>
  <si>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</si>
  <si>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</si>
  <si>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</si>
  <si>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</si>
  <si>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</si>
  <si>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</si>
  <si>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</si>
  <si>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</si>
  <si>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</si>
  <si>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</si>
  <si>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</si>
  <si>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</si>
  <si>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</si>
  <si>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</si>
  <si>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</si>
  <si>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</si>
  <si>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</si>
  <si>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</si>
  <si>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</si>
  <si>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</si>
  <si>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</si>
  <si>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</si>
  <si>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</si>
  <si>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</si>
  <si>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</si>
  <si>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</si>
  <si>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</si>
  <si>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</si>
  <si>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</si>
  <si>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</si>
  <si>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</si>
  <si>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</si>
  <si>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</si>
  <si>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</si>
  <si>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</si>
  <si>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</si>
  <si>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</si>
  <si>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</si>
  <si>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</si>
  <si>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</si>
  <si>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</si>
  <si>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</si>
  <si>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</si>
  <si>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</si>
  <si>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</si>
  <si>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</si>
  <si>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</si>
  <si>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</si>
  <si>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</si>
  <si>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</si>
  <si>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</si>
  <si>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</si>
  <si>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</si>
  <si>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</si>
  <si>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</si>
  <si>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</si>
  <si>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</si>
  <si>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</si>
  <si>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</si>
  <si>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</si>
  <si>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</si>
  <si>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</si>
  <si>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</si>
  <si>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</si>
  <si>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</si>
  <si>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</si>
  <si>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</si>
  <si>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</si>
  <si>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</si>
  <si>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</si>
  <si>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</si>
  <si>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</si>
  <si>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</si>
  <si>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</si>
  <si>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</si>
  <si>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</si>
  <si>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</si>
  <si>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</si>
  <si>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</si>
  <si>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</si>
  <si>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</si>
  <si>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</si>
  <si>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</si>
  <si>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</si>
  <si>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</si>
  <si>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</si>
  <si>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</si>
  <si>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</si>
  <si>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</si>
  <si>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</si>
  <si>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</si>
  <si>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</si>
  <si>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</si>
  <si>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</si>
  <si>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</si>
  <si>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</si>
  <si>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</si>
  <si>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</si>
  <si>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</si>
  <si>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</si>
  <si>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</si>
  <si>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</si>
  <si>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</si>
  <si>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</si>
  <si>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</si>
  <si>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</si>
  <si>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</si>
  <si>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</si>
  <si>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</si>
  <si>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</si>
  <si>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</si>
  <si>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</si>
  <si>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</si>
  <si>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</si>
  <si>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</si>
  <si>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</si>
  <si>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</si>
  <si>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</si>
  <si>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</si>
  <si>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</si>
  <si>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</si>
  <si>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</si>
  <si>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</si>
  <si>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</si>
  <si>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</si>
  <si>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</si>
  <si>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</si>
  <si>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</si>
  <si>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</si>
  <si>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</si>
  <si>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</si>
  <si>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</si>
  <si>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</si>
  <si>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</si>
  <si>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</si>
  <si>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</si>
  <si>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</si>
  <si>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</si>
  <si>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</si>
  <si>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</si>
  <si>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</si>
  <si>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</si>
  <si>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</si>
  <si>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</si>
  <si>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</si>
  <si>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</si>
  <si>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</si>
  <si>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</si>
  <si>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</si>
  <si>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</si>
  <si>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</si>
  <si>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</si>
  <si>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</si>
  <si>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</si>
  <si>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</si>
  <si>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</si>
  <si>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</si>
  <si>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</si>
  <si>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</si>
  <si>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</si>
  <si>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</si>
  <si>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</si>
  <si>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</si>
  <si>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</si>
  <si>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</si>
  <si>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</si>
  <si>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</si>
  <si>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</si>
  <si>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</si>
  <si>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</si>
  <si>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</si>
  <si>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</si>
  <si>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</si>
  <si>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</si>
  <si>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</si>
  <si>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</si>
  <si>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</si>
  <si>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</si>
  <si>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</si>
  <si>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</si>
  <si>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</si>
  <si>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</si>
  <si>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</si>
  <si>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</si>
  <si>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</si>
  <si>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</si>
  <si>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</si>
  <si>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</si>
  <si>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</si>
  <si>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</si>
  <si>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</si>
  <si>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</si>
  <si>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</si>
  <si>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</si>
  <si>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</si>
  <si>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</si>
  <si>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</si>
  <si>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</si>
  <si>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</si>
  <si>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</si>
  <si>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</si>
  <si>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</si>
  <si>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</si>
  <si>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</si>
  <si>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</si>
  <si>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</si>
  <si>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</si>
  <si>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</si>
  <si>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</si>
  <si>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</si>
  <si>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</si>
  <si>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</si>
  <si>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</si>
  <si>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</si>
  <si>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</si>
  <si>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</si>
  <si>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</si>
  <si>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</si>
  <si>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</si>
  <si>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</si>
  <si>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</si>
  <si>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</si>
  <si>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</si>
  <si>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</si>
  <si>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</si>
  <si>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</si>
  <si>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</si>
  <si>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</si>
  <si>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</si>
  <si>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</si>
  <si>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</si>
  <si>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</si>
  <si>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</si>
  <si>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</si>
  <si>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</si>
  <si>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</si>
  <si>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</si>
  <si>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</si>
  <si>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</si>
  <si>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</si>
  <si>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</si>
  <si>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</si>
  <si>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</si>
  <si>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</si>
  <si>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</si>
  <si>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</si>
  <si>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</si>
  <si>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</si>
  <si>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</si>
  <si>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</si>
  <si>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</si>
  <si>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</si>
  <si>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</si>
  <si>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</si>
  <si>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</si>
  <si>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</si>
  <si>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</si>
  <si>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</si>
  <si>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</si>
  <si>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</si>
  <si>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</si>
  <si>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</si>
  <si>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</si>
  <si>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</si>
  <si>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</si>
  <si>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</si>
  <si>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</si>
  <si>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</si>
  <si>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</si>
  <si>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</si>
  <si>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</si>
  <si>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</si>
  <si>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</si>
  <si>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</si>
  <si>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</si>
  <si>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</si>
  <si>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</si>
  <si>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</si>
  <si>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</si>
  <si>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</si>
  <si>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</si>
  <si>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</si>
  <si>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</si>
  <si>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</si>
  <si>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</si>
  <si>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</si>
  <si>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</si>
  <si>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</si>
  <si>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</si>
  <si>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</si>
  <si>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</si>
  <si>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</si>
  <si>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</si>
  <si>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</si>
  <si>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</si>
  <si>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</si>
  <si>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</si>
  <si>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</si>
  <si>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</si>
  <si>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</si>
  <si>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</si>
  <si>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</si>
  <si>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</si>
  <si>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</si>
  <si>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</si>
  <si>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</si>
  <si>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</si>
  <si>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</si>
  <si>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</si>
  <si>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</si>
  <si>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</si>
  <si>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</si>
  <si>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</si>
  <si>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</si>
  <si>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</si>
  <si>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</si>
  <si>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</si>
  <si>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</si>
  <si>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</si>
  <si>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</si>
  <si>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</si>
  <si>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</si>
  <si>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</si>
  <si>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</si>
  <si>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</si>
  <si>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</si>
  <si>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</si>
  <si>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</si>
  <si>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</si>
  <si>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</si>
  <si>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</si>
  <si>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</si>
  <si>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</si>
  <si>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</si>
  <si>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</si>
  <si>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</si>
  <si>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</si>
  <si>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</si>
  <si>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</si>
  <si>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</si>
  <si>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</si>
  <si>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</si>
  <si>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</si>
  <si>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</si>
  <si>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</si>
  <si>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</si>
  <si>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</si>
  <si>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</si>
  <si>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</si>
  <si>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</si>
  <si>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</si>
  <si>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</si>
  <si>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</si>
  <si>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</si>
  <si>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</si>
  <si>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</si>
  <si>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</si>
  <si>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</si>
  <si>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</si>
  <si>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</si>
  <si>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</si>
  <si>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</si>
  <si>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</si>
  <si>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</si>
  <si>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</si>
  <si>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</si>
  <si>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</si>
  <si>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</si>
  <si>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</si>
  <si>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</si>
  <si>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</si>
  <si>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</si>
  <si>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</si>
  <si>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</si>
  <si>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</si>
  <si>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</si>
  <si>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</si>
  <si>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</si>
  <si>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</si>
  <si>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</si>
  <si>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</si>
  <si>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</si>
  <si>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</si>
  <si>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</si>
  <si>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</si>
  <si>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</si>
  <si>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</si>
  <si>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</si>
  <si>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</si>
  <si>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</si>
  <si>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</si>
  <si>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</si>
  <si>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</si>
  <si>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</si>
  <si>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</si>
  <si>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</si>
  <si>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</si>
  <si>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</si>
  <si>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</si>
  <si>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</si>
  <si>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</si>
  <si>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</si>
  <si>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</si>
  <si>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</si>
  <si>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</si>
  <si>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</si>
  <si>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</si>
  <si>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</si>
  <si>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</si>
  <si>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</si>
  <si>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</si>
  <si>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</si>
  <si>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</si>
  <si>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</si>
  <si>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</si>
  <si>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</si>
  <si>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</si>
  <si>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</si>
  <si>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</si>
  <si>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</si>
  <si>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</si>
  <si>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</si>
  <si>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</si>
  <si>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</si>
  <si>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</si>
  <si>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</si>
  <si>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</si>
  <si>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</si>
  <si>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</si>
  <si>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</si>
  <si>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</si>
  <si>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</si>
  <si>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</si>
  <si>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</si>
  <si>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</si>
  <si>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</si>
  <si>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</si>
  <si>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</si>
  <si>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</si>
  <si>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</si>
  <si>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</si>
  <si>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</si>
  <si>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</si>
  <si>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</si>
  <si>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</si>
  <si>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</si>
  <si>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</si>
  <si>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</si>
  <si>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</si>
  <si>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</si>
  <si>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</si>
  <si>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</si>
  <si>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</si>
  <si>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</si>
  <si>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</si>
  <si>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</si>
  <si>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</si>
  <si>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</si>
  <si>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</si>
  <si>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</si>
  <si>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</si>
  <si>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</si>
  <si>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</si>
  <si>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</si>
  <si>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</si>
  <si>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</si>
  <si>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</si>
  <si>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</si>
  <si>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</si>
  <si>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</si>
  <si>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</si>
  <si>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</si>
  <si>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</si>
  <si>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</si>
  <si>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</si>
  <si>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</si>
  <si>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</si>
  <si>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</si>
  <si>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</si>
  <si>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</si>
  <si>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</si>
  <si>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</si>
  <si>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</si>
  <si>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</si>
  <si>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</si>
  <si>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</si>
  <si>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</si>
  <si>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</si>
  <si>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</si>
  <si>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</si>
  <si>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</si>
  <si>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</si>
  <si>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</si>
  <si>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</si>
  <si>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</si>
  <si>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</si>
  <si>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</si>
  <si>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</si>
  <si>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</si>
  <si>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</si>
  <si>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</si>
  <si>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</si>
  <si>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</si>
  <si>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</si>
  <si>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</si>
  <si>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</si>
  <si>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</si>
  <si>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</si>
  <si>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</si>
  <si>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</si>
  <si>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</si>
  <si>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</si>
  <si>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</si>
  <si>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</si>
  <si>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</si>
  <si>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</si>
  <si>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</si>
  <si>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</si>
  <si>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</si>
  <si>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</si>
  <si>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</si>
  <si>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</si>
  <si>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</si>
  <si>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</si>
  <si>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</si>
  <si>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</si>
  <si>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</si>
  <si>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</si>
  <si>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</si>
  <si>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</si>
  <si>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</si>
  <si>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</si>
  <si>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</si>
  <si>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</si>
  <si>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</si>
  <si>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</si>
  <si>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</si>
  <si>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</si>
  <si>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</si>
  <si>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</si>
  <si>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</si>
  <si>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</si>
  <si>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</si>
  <si>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</si>
  <si>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</si>
  <si>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</si>
  <si>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</si>
  <si>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</si>
  <si>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</si>
  <si>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</si>
  <si>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</si>
  <si>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</si>
  <si>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</si>
  <si>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</si>
  <si>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</si>
  <si>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</si>
  <si>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</si>
  <si>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</si>
  <si>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</si>
  <si>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</si>
  <si>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</si>
  <si>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</si>
  <si>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</si>
  <si>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</si>
  <si>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</si>
  <si>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</si>
  <si>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</si>
  <si>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</si>
  <si>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</si>
  <si>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</si>
  <si>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</si>
  <si>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</si>
  <si>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</si>
  <si>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</si>
  <si>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</si>
  <si>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</si>
  <si>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</si>
  <si>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</si>
  <si>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</si>
  <si>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</si>
  <si>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</si>
  <si>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</si>
  <si>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</si>
  <si>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</si>
  <si>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</si>
  <si>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</si>
  <si>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</si>
  <si>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</si>
  <si>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</si>
  <si>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</si>
  <si>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</si>
  <si>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</si>
  <si>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</si>
  <si>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</si>
  <si>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</si>
  <si>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</si>
  <si>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</si>
  <si>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</si>
  <si>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</si>
  <si>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</si>
  <si>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</si>
  <si>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</si>
  <si>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</si>
  <si>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</si>
  <si>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</si>
  <si>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</si>
  <si>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</si>
  <si>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</si>
  <si>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</si>
  <si>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</si>
  <si>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</si>
  <si>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</si>
  <si>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</si>
  <si>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</si>
  <si>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</si>
  <si>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</si>
  <si>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</si>
  <si>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</si>
  <si>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</si>
  <si>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</si>
  <si>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</si>
  <si>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</si>
  <si>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</si>
  <si>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</si>
  <si>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</si>
  <si>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</si>
  <si>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</si>
  <si>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</si>
  <si>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</si>
  <si>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</si>
  <si>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</si>
  <si>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</si>
  <si>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</si>
  <si>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</si>
  <si>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</si>
  <si>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</si>
  <si>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</si>
  <si>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</si>
  <si>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</si>
  <si>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</si>
  <si>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</si>
  <si>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</si>
  <si>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</si>
  <si>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</si>
  <si>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</si>
  <si>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</si>
  <si>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</si>
  <si>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</si>
  <si>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</si>
  <si>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</si>
  <si>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</si>
  <si>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</si>
  <si>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</si>
  <si>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</si>
  <si>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</si>
  <si>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</si>
  <si>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</si>
  <si>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</si>
  <si>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</si>
  <si>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</si>
  <si>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</si>
  <si>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</si>
  <si>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</si>
  <si>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</si>
  <si>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</si>
  <si>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</si>
  <si>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</si>
  <si>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</si>
  <si>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</si>
  <si>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</si>
  <si>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</si>
  <si>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</si>
  <si>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</si>
  <si>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</si>
  <si>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</si>
  <si>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</si>
  <si>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</si>
  <si>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</si>
  <si>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</si>
  <si>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</si>
  <si>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</si>
  <si>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</si>
  <si>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</si>
  <si>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</si>
  <si>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</si>
  <si>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</si>
  <si>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</si>
  <si>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</si>
  <si>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</si>
  <si>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</si>
  <si>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</si>
  <si>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</si>
  <si>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</si>
  <si>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</si>
  <si>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</si>
  <si>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</si>
  <si>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</si>
  <si>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</si>
  <si>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</si>
  <si>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</si>
  <si>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</si>
  <si>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</si>
  <si>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</si>
  <si>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</si>
  <si>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</si>
  <si>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</si>
  <si>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</si>
  <si>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</si>
  <si>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</si>
  <si>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</si>
  <si>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</si>
  <si>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</si>
  <si>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</si>
  <si>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</si>
  <si>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</si>
  <si>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</si>
  <si>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</si>
  <si>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</si>
  <si>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</si>
  <si>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</si>
  <si>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</si>
  <si>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</si>
  <si>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</si>
  <si>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</si>
  <si>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</si>
  <si>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</si>
  <si>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</si>
  <si>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</si>
  <si>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</si>
  <si>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</si>
  <si>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</si>
  <si>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</si>
  <si>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</si>
  <si>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</si>
  <si>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</si>
  <si>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</si>
  <si>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</si>
  <si>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</si>
  <si>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</si>
  <si>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</si>
  <si>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</si>
  <si>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</si>
  <si>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</si>
  <si>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</si>
  <si>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</si>
  <si>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</si>
  <si>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</si>
  <si>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</si>
  <si>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</si>
  <si>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</si>
  <si>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</si>
  <si>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</si>
  <si>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</si>
  <si>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</si>
  <si>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</si>
  <si>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</si>
  <si>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</si>
  <si>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</si>
  <si>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</si>
  <si>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</si>
  <si>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</si>
  <si>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</si>
  <si>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</si>
  <si>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</si>
  <si>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</si>
  <si>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</si>
  <si>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</si>
  <si>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</si>
  <si>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</si>
  <si>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</si>
  <si>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</si>
  <si>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</si>
  <si>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</si>
  <si>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</si>
  <si>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</si>
  <si>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</si>
  <si>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</si>
  <si>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</si>
  <si>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</si>
  <si>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</si>
  <si>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</si>
  <si>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</si>
  <si>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</si>
  <si>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</si>
  <si>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</si>
  <si>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</si>
  <si>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</si>
  <si>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</si>
  <si>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</si>
  <si>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</si>
  <si>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</si>
  <si>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</si>
  <si>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</si>
  <si>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</si>
  <si>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</si>
  <si>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</si>
  <si>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</si>
  <si>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</si>
  <si>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</si>
  <si>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</si>
  <si>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</si>
  <si>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</si>
  <si>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</si>
  <si>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</si>
  <si>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</si>
  <si>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</si>
  <si>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</si>
  <si>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</si>
  <si>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</si>
  <si>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</si>
  <si>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</si>
  <si>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</si>
  <si>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</si>
  <si>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</si>
  <si>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</si>
  <si>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</si>
  <si>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</si>
  <si>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</si>
  <si>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</si>
  <si>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</si>
  <si>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</si>
  <si>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</si>
  <si>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</si>
  <si>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</si>
  <si>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</si>
  <si>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</si>
  <si>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</si>
  <si>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</si>
  <si>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</si>
  <si>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</si>
  <si>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</si>
  <si>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</si>
  <si>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</si>
  <si>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</si>
  <si>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</si>
  <si>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</si>
  <si>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</si>
  <si>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</si>
  <si>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</si>
  <si>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</si>
  <si>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</si>
  <si>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</si>
  <si>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</si>
  <si>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</si>
  <si>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</si>
  <si>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</si>
  <si>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</si>
  <si>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</si>
  <si>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</si>
  <si>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</si>
  <si>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</si>
  <si>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</si>
  <si>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</si>
  <si>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</si>
  <si>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</si>
  <si>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</si>
  <si>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</si>
  <si>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</si>
  <si>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</si>
  <si>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</si>
  <si>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</si>
  <si>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</si>
  <si>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</si>
  <si>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</si>
  <si>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</si>
  <si>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</si>
  <si>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</si>
  <si>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</si>
  <si>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</si>
  <si>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</si>
  <si>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</si>
  <si>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</si>
  <si>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</si>
  <si>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</si>
  <si>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</si>
  <si>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</si>
  <si>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</si>
  <si>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</si>
  <si>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</si>
  <si>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</si>
  <si>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</si>
  <si>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</si>
  <si>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</si>
  <si>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</si>
  <si>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</si>
  <si>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</si>
  <si>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</si>
  <si>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</si>
  <si>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</si>
  <si>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</si>
  <si>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</si>
  <si>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</si>
  <si>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</si>
  <si>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</si>
  <si>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</si>
  <si>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</si>
  <si>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</si>
  <si>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</si>
  <si>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</si>
  <si>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</si>
  <si>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</si>
  <si>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</si>
  <si>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</si>
  <si>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</si>
  <si>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</si>
  <si>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</si>
  <si>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</si>
  <si>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</si>
  <si>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</si>
  <si>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</si>
  <si>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</si>
  <si>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</si>
  <si>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</si>
  <si>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</si>
  <si>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</si>
  <si>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</si>
  <si>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</si>
  <si>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</si>
  <si>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</si>
  <si>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</si>
  <si>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</si>
  <si>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</si>
  <si>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</si>
  <si>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</si>
  <si>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</si>
  <si>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</si>
  <si>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</si>
  <si>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</si>
  <si>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</si>
  <si>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</si>
  <si>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</si>
  <si>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</si>
  <si>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</si>
  <si>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</si>
  <si>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</si>
  <si>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</si>
  <si>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</si>
  <si>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</si>
  <si>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</si>
  <si>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</si>
  <si>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</si>
  <si>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</si>
  <si>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</si>
  <si>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</si>
  <si>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</si>
  <si>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</si>
  <si>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</si>
  <si>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</si>
  <si>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</si>
  <si>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</si>
  <si>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</si>
  <si>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</si>
  <si>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</si>
  <si>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</si>
  <si>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</si>
  <si>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</si>
  <si>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</si>
  <si>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</si>
  <si>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</si>
  <si>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</si>
  <si>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</si>
  <si>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</si>
  <si>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</si>
  <si>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</si>
  <si>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</si>
  <si>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</si>
  <si>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</si>
  <si>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</si>
  <si>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</si>
  <si>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</si>
  <si>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</si>
  <si>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</si>
  <si>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</si>
  <si>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</si>
  <si>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</si>
  <si>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</si>
  <si>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</si>
  <si>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</si>
  <si>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</si>
  <si>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</si>
  <si>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</si>
  <si>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</si>
  <si>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</si>
  <si>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</si>
  <si>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</si>
  <si>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</si>
  <si>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</si>
  <si>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</si>
  <si>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</si>
  <si>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</si>
  <si>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</si>
  <si>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</si>
  <si>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</si>
  <si>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</si>
  <si>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</si>
  <si>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</si>
  <si>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</si>
  <si>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</si>
  <si>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</si>
  <si>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</si>
  <si>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</si>
  <si>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</si>
  <si>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</si>
  <si>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</si>
  <si>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</si>
  <si>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</si>
  <si>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</si>
  <si>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</si>
  <si>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</si>
  <si>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</si>
  <si>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</si>
  <si>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</si>
  <si>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</si>
  <si>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</si>
  <si>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</si>
  <si>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</si>
  <si>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</si>
  <si>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</si>
  <si>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</si>
  <si>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</si>
  <si>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</si>
  <si>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</si>
  <si>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</si>
  <si>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</si>
  <si>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</si>
  <si>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</si>
  <si>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</si>
  <si>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</si>
  <si>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</si>
  <si>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</si>
  <si>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</si>
  <si>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</si>
  <si>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</si>
  <si>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</si>
  <si>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</si>
  <si>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</si>
  <si>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</si>
  <si>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</si>
  <si>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</si>
  <si>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</si>
  <si>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</si>
  <si>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</si>
  <si>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</si>
  <si>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</si>
  <si>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</si>
  <si>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</si>
  <si>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</si>
  <si>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</si>
  <si>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</si>
  <si>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</si>
  <si>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</si>
  <si>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</si>
  <si>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</si>
  <si>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</si>
  <si>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</si>
  <si>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</si>
  <si>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</si>
  <si>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</si>
  <si>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</si>
  <si>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</si>
  <si>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</si>
  <si>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</si>
  <si>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</si>
  <si>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</si>
  <si>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</si>
  <si>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</si>
  <si>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</si>
  <si>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</si>
  <si>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</si>
  <si>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</si>
  <si>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</si>
  <si>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</si>
  <si>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</si>
  <si>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</si>
  <si>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</si>
  <si>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</si>
  <si>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</si>
  <si>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</si>
  <si>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</si>
  <si>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</si>
  <si>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</si>
  <si>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</si>
  <si>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</si>
  <si>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</si>
  <si>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</si>
  <si>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</si>
  <si>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</si>
  <si>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</si>
  <si>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</si>
  <si>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</si>
  <si>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</si>
  <si>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</si>
  <si>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</si>
  <si>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</si>
  <si>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</si>
  <si>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</si>
  <si>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</si>
  <si>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</si>
  <si>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</si>
  <si>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</si>
  <si>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</si>
  <si>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</si>
  <si>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</si>
  <si>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</si>
  <si>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</si>
  <si>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</si>
  <si>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</si>
  <si>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</si>
  <si>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</si>
  <si>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</si>
  <si>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</si>
  <si>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</si>
  <si>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</si>
  <si>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</si>
  <si>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</si>
  <si>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</si>
  <si>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</si>
  <si>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</si>
  <si>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</si>
  <si>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</si>
  <si>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</si>
  <si>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</si>
  <si>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</si>
  <si>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</si>
  <si>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</si>
  <si>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</si>
  <si>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</si>
  <si>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</si>
  <si>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</si>
  <si>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</si>
  <si>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</si>
  <si>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</si>
  <si>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</si>
  <si>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</si>
  <si>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</si>
  <si>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</si>
  <si>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</si>
  <si>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</si>
  <si>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</si>
  <si>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</si>
  <si>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</si>
  <si>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</si>
  <si>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</si>
  <si>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</si>
  <si>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</si>
  <si>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</si>
  <si>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</si>
  <si>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</si>
  <si>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</si>
  <si>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</si>
  <si>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</si>
  <si>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</si>
  <si>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</si>
  <si>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</si>
  <si>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</si>
  <si>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</si>
  <si>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</si>
  <si>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</si>
  <si>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</si>
  <si>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</si>
  <si>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</si>
  <si>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</si>
  <si>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</si>
  <si>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</si>
  <si>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</si>
  <si>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</si>
  <si>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</si>
  <si>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</si>
  <si>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</si>
  <si>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</si>
  <si>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</si>
  <si>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</si>
  <si>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</si>
  <si>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</si>
  <si>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</si>
  <si>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</si>
  <si>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</si>
  <si>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</si>
  <si>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</si>
  <si>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</si>
  <si>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</si>
  <si>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</si>
  <si>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</si>
  <si>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</si>
  <si>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</si>
  <si>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</si>
  <si>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</si>
  <si>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</si>
  <si>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</si>
  <si>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</si>
  <si>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</si>
  <si>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</si>
  <si>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</si>
  <si>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</si>
  <si>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</si>
  <si>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</si>
  <si>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</si>
  <si>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</si>
  <si>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</si>
  <si>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</si>
  <si>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</si>
  <si>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</si>
  <si>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</si>
  <si>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</si>
  <si>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</si>
  <si>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</si>
  <si>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</si>
  <si>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</si>
  <si>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</si>
  <si>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</si>
  <si>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</si>
  <si>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</si>
  <si>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</si>
  <si>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</si>
  <si>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</si>
  <si>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</si>
  <si>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</si>
  <si>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</si>
  <si>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</si>
  <si>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</si>
  <si>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</si>
  <si>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</si>
  <si>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</si>
  <si>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</si>
  <si>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</si>
  <si>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</si>
  <si>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</si>
  <si>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</si>
  <si>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</si>
  <si>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</si>
  <si>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</si>
  <si>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</si>
  <si>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</si>
  <si>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</si>
  <si>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</si>
  <si>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</si>
  <si>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</si>
  <si>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</si>
  <si>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</si>
  <si>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</si>
  <si>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</si>
  <si>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</si>
  <si>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</si>
  <si>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</si>
  <si>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</si>
  <si>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</si>
  <si>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</si>
  <si>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</si>
  <si>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</si>
  <si>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</si>
  <si>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</si>
  <si>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</si>
  <si>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</si>
  <si>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</si>
  <si>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</si>
  <si>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</si>
  <si>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</si>
  <si>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</si>
  <si>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</si>
  <si>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</si>
  <si>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</si>
  <si>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</si>
  <si>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</si>
  <si>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</si>
  <si>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</si>
  <si>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</si>
  <si>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</si>
  <si>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</si>
  <si>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</si>
  <si>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</si>
  <si>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</si>
  <si>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</si>
  <si>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</si>
  <si>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</si>
  <si>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</si>
  <si>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</si>
  <si>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</si>
  <si>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</si>
  <si>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</si>
  <si>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</si>
  <si>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</si>
  <si>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</si>
  <si>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</si>
  <si>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</si>
  <si>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</si>
  <si>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</si>
  <si>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</si>
  <si>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</si>
  <si>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</si>
  <si>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</si>
  <si>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</si>
  <si>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</si>
  <si>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</si>
  <si>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</si>
  <si>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</si>
  <si>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</si>
  <si>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</si>
  <si>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</si>
  <si>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</si>
  <si>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</si>
  <si>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</si>
  <si>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</si>
  <si>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</si>
  <si>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</si>
  <si>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</si>
  <si>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</si>
  <si>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</si>
  <si>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</si>
  <si>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</si>
  <si>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</si>
  <si>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</si>
  <si>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</si>
  <si>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</si>
  <si>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</si>
  <si>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</si>
  <si>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</si>
  <si>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</si>
  <si>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</si>
  <si>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</si>
  <si>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</si>
  <si>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</si>
  <si>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</si>
  <si>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</si>
  <si>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</si>
  <si>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</si>
  <si>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</si>
  <si>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</si>
  <si>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</si>
  <si>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</si>
  <si>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</si>
  <si>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</si>
  <si>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</si>
  <si>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</si>
  <si>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</si>
  <si>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</si>
  <si>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</si>
  <si>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</si>
  <si>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</si>
  <si>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</si>
  <si>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</si>
  <si>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</si>
  <si>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</si>
  <si>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</si>
  <si>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</si>
  <si>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</si>
  <si>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</si>
  <si>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</si>
  <si>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</si>
  <si>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</si>
  <si>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</si>
  <si>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</si>
  <si>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</si>
  <si>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</si>
  <si>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</si>
  <si>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</si>
  <si>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</si>
  <si>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</si>
  <si>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</si>
  <si>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</si>
  <si>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</si>
  <si>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</si>
  <si>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</si>
  <si>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</si>
  <si>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</si>
  <si>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</si>
  <si>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</si>
  <si>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</si>
  <si>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</si>
  <si>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</si>
  <si>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</si>
  <si>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</si>
  <si>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</si>
  <si>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</si>
  <si>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</si>
  <si>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</si>
  <si>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</si>
  <si>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</si>
  <si>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</si>
  <si>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</si>
  <si>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</si>
  <si>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</si>
  <si>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</si>
  <si>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</si>
  <si>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</si>
  <si>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</si>
  <si>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</si>
  <si>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</si>
  <si>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</si>
  <si>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</si>
  <si>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</si>
  <si>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</si>
  <si>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</si>
  <si>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</si>
  <si>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</si>
  <si>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</si>
  <si>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</si>
  <si>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</si>
  <si>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</si>
  <si>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</si>
  <si>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</si>
  <si>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</si>
  <si>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</si>
  <si>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</si>
  <si>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</si>
  <si>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</si>
  <si>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</si>
  <si>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</si>
  <si>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</si>
  <si>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</si>
  <si>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</si>
  <si>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</si>
  <si>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</si>
  <si>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</si>
  <si>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</si>
  <si>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</si>
  <si>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</si>
  <si>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</si>
  <si>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</si>
  <si>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</si>
  <si>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</si>
  <si>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</si>
  <si>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</si>
  <si>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</si>
  <si>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</si>
  <si>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</si>
  <si>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</si>
  <si>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</si>
  <si>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</si>
  <si>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</si>
  <si>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</si>
  <si>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</si>
  <si>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</si>
  <si>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</si>
  <si>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</si>
  <si>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</si>
  <si>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</si>
  <si>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</si>
  <si>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</si>
  <si>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</si>
  <si>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</si>
  <si>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</si>
  <si>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</si>
  <si>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</si>
  <si>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</si>
  <si>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</si>
  <si>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</si>
  <si>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</si>
  <si>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</si>
  <si>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</si>
  <si>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</si>
  <si>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</si>
  <si>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</si>
  <si>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</si>
  <si>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</si>
  <si>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</si>
  <si>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</si>
  <si>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</si>
  <si>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</si>
  <si>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</si>
  <si>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</si>
  <si>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</si>
  <si>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</si>
  <si>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</si>
  <si>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</si>
  <si>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</si>
  <si>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</si>
  <si>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</si>
  <si>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</si>
  <si>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</si>
  <si>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</si>
  <si>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</si>
  <si>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</si>
  <si>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</si>
  <si>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</si>
  <si>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</si>
  <si>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</si>
  <si>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</si>
  <si>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</si>
  <si>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</si>
  <si>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</si>
  <si>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</si>
  <si>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</si>
  <si>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</si>
  <si>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</si>
  <si>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</si>
  <si>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</si>
  <si>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</si>
  <si>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</si>
  <si>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</si>
  <si>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</si>
  <si>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</si>
  <si>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</si>
  <si>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</si>
  <si>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</si>
  <si>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</si>
  <si>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</si>
  <si>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</si>
  <si>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</si>
  <si>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</si>
  <si>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</si>
  <si>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</si>
  <si>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</si>
  <si>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</si>
  <si>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</si>
  <si>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</si>
  <si>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</si>
  <si>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</si>
  <si>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</si>
  <si>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</si>
  <si>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</si>
  <si>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</si>
  <si>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</si>
  <si>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</si>
  <si>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</si>
  <si>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</si>
  <si>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</si>
  <si>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</si>
  <si>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</si>
  <si>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</si>
  <si>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</si>
  <si>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</si>
  <si>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</si>
  <si>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</si>
  <si>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</si>
  <si>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</si>
  <si>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</si>
  <si>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</si>
  <si>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</si>
  <si>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</si>
  <si>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</si>
  <si>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</si>
  <si>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</si>
  <si>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</si>
  <si>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</si>
  <si>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</si>
  <si>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</si>
  <si>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</si>
  <si>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</si>
  <si>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</si>
  <si>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</si>
  <si>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</si>
  <si>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</si>
  <si>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</si>
  <si>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</si>
  <si>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</si>
  <si>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</si>
  <si>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</si>
  <si>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</si>
  <si>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</si>
  <si>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</si>
  <si>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</si>
  <si>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</si>
  <si>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</si>
  <si>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</si>
  <si>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</si>
  <si>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</si>
  <si>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</si>
  <si>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</si>
  <si>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</si>
  <si>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</si>
  <si>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</si>
  <si>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</si>
  <si>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</si>
  <si>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</si>
  <si>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</si>
  <si>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</si>
  <si>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</si>
  <si>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</si>
  <si>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</si>
  <si>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</si>
  <si>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</si>
  <si>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</si>
  <si>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</si>
  <si>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</si>
  <si>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</si>
  <si>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</si>
  <si>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</si>
  <si>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</si>
  <si>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</si>
  <si>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</si>
  <si>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</si>
  <si>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</si>
  <si>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</si>
  <si>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</si>
  <si>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</si>
  <si>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</si>
  <si>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</si>
  <si>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</si>
  <si>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</si>
  <si>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</si>
  <si>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</si>
  <si>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</si>
  <si>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</si>
  <si>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</si>
  <si>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</si>
  <si>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</si>
  <si>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</si>
  <si>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</si>
  <si>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</si>
  <si>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</si>
  <si>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</si>
  <si>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</si>
  <si>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</si>
  <si>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</si>
  <si>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</si>
  <si>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</si>
  <si>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</si>
  <si>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</si>
  <si>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</si>
  <si>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</si>
  <si>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</si>
  <si>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</si>
  <si>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</si>
  <si>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</si>
  <si>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</si>
  <si>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</si>
  <si>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</si>
  <si>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</si>
  <si>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</si>
  <si>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</si>
  <si>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</si>
  <si>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</si>
  <si>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</si>
  <si>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</si>
  <si>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</si>
  <si>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</si>
  <si>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</si>
  <si>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</si>
  <si>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</si>
  <si>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</si>
  <si>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</si>
  <si>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</si>
  <si>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</si>
  <si>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</si>
  <si>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</si>
  <si>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</si>
  <si>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</si>
  <si>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</si>
  <si>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</si>
  <si>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</si>
  <si>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</si>
  <si>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</si>
  <si>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</si>
  <si>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</si>
  <si>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</si>
  <si>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</si>
  <si>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</si>
  <si>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</si>
  <si>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</si>
  <si>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</si>
  <si>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</si>
  <si>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</si>
  <si>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</si>
  <si>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</si>
  <si>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</si>
  <si>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</si>
  <si>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</si>
  <si>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</si>
  <si>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</si>
  <si>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</si>
  <si>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</si>
  <si>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</si>
  <si>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</si>
  <si>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</si>
  <si>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</si>
  <si>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</si>
  <si>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</si>
  <si>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</si>
  <si>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</si>
  <si>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</si>
  <si>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</si>
  <si>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</si>
  <si>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</si>
  <si>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</si>
  <si>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</si>
  <si>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</si>
  <si>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</si>
  <si>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</si>
  <si>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</si>
  <si>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</si>
  <si>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</si>
  <si>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</si>
  <si>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</si>
  <si>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</si>
  <si>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</si>
  <si>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</si>
  <si>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</si>
  <si>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</si>
  <si>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</si>
  <si>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</si>
  <si>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</si>
  <si>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</si>
  <si>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</si>
  <si>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</si>
  <si>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</si>
  <si>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</si>
  <si>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</si>
  <si>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</si>
  <si>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</si>
  <si>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</si>
  <si>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</si>
  <si>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</si>
  <si>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</si>
  <si>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</si>
  <si>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</si>
  <si>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</si>
  <si>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</si>
  <si>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</si>
  <si>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</si>
  <si>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</si>
  <si>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</si>
  <si>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</si>
  <si>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</si>
  <si>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</si>
  <si>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</si>
  <si>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</si>
  <si>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</si>
  <si>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</si>
  <si>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</si>
  <si>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</si>
  <si>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</si>
  <si>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</si>
  <si>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</si>
  <si>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</si>
  <si>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</si>
  <si>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</si>
  <si>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</si>
  <si>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</si>
  <si>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</si>
  <si>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</si>
  <si>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</si>
  <si>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</si>
  <si>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</si>
  <si>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</si>
  <si>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</si>
  <si>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</si>
  <si>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</si>
  <si>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</si>
  <si>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</si>
  <si>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</si>
  <si>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</si>
  <si>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</si>
  <si>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</si>
  <si>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</si>
  <si>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</si>
  <si>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</si>
  <si>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</si>
  <si>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</si>
  <si>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</si>
  <si>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</si>
  <si>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</si>
  <si>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</si>
  <si>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</si>
  <si>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</si>
  <si>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</si>
  <si>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</si>
  <si>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</si>
  <si>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</si>
  <si>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</si>
  <si>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</si>
  <si>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</si>
  <si>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</si>
  <si>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</si>
  <si>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</si>
  <si>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</si>
  <si>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</si>
  <si>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</si>
  <si>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</si>
  <si>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</si>
  <si>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</si>
  <si>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</si>
  <si>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</si>
  <si>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</si>
  <si>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</si>
  <si>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</si>
  <si>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</si>
  <si>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</si>
  <si>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</si>
  <si>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</si>
  <si>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</si>
  <si>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</si>
  <si>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</si>
  <si>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</si>
  <si>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</si>
  <si>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</si>
  <si>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</si>
  <si>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</si>
  <si>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</si>
  <si>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</si>
  <si>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</si>
  <si>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</si>
  <si>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</si>
  <si>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</si>
  <si>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</si>
  <si>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</si>
  <si>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</si>
  <si>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</si>
  <si>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</si>
  <si>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</si>
  <si>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</si>
  <si>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</si>
  <si>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</si>
  <si>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</si>
  <si>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</si>
  <si>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</si>
  <si>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</si>
  <si>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</si>
  <si>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</si>
  <si>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</si>
  <si>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</si>
  <si>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</si>
  <si>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</si>
  <si>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</si>
  <si>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</si>
  <si>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</si>
  <si>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</si>
  <si>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</si>
  <si>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</si>
  <si>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</si>
  <si>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</si>
  <si>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</si>
  <si>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</si>
  <si>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</si>
  <si>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</si>
  <si>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</si>
  <si>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</si>
  <si>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</si>
  <si>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</si>
  <si>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</si>
  <si>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</si>
  <si>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</si>
  <si>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</si>
  <si>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</si>
  <si>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</si>
  <si>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</si>
  <si>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</si>
  <si>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</si>
  <si>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</si>
  <si>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</si>
  <si>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</si>
  <si>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</si>
  <si>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</si>
  <si>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</si>
  <si>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</si>
  <si>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</si>
  <si>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</si>
  <si>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</si>
  <si>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</si>
  <si>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</si>
  <si>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</si>
  <si>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</si>
  <si>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</si>
  <si>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</si>
  <si>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</si>
  <si>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</si>
  <si>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</si>
  <si>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</si>
  <si>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</si>
  <si>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</si>
  <si>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</si>
  <si>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</si>
  <si>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</si>
  <si>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</si>
  <si>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</si>
  <si>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</si>
  <si>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</si>
  <si>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</si>
  <si>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</si>
  <si>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</si>
  <si>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</si>
  <si>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</si>
  <si>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</si>
  <si>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</si>
  <si>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</si>
  <si>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</si>
  <si>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</si>
  <si>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</si>
  <si>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</si>
  <si>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</si>
  <si>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</si>
  <si>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</si>
  <si>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</si>
  <si>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</si>
  <si>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</si>
  <si>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</si>
  <si>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</si>
  <si>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</si>
  <si>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</si>
  <si>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</si>
  <si>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</si>
  <si>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</si>
  <si>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</si>
  <si>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</si>
  <si>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</si>
  <si>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</si>
  <si>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</si>
  <si>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</si>
  <si>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</si>
  <si>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</si>
  <si>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</si>
  <si>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</si>
  <si>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</si>
  <si>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</si>
  <si>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</si>
  <si>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</si>
  <si>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</si>
  <si>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</si>
  <si>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</si>
  <si>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</si>
  <si>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</si>
  <si>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</si>
  <si>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</si>
  <si>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</si>
  <si>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</si>
  <si>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</si>
  <si>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</si>
  <si>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</si>
  <si>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</si>
  <si>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</si>
  <si>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</si>
  <si>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</si>
  <si>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</si>
  <si>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</si>
  <si>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</si>
  <si>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</si>
  <si>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</si>
  <si>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</si>
  <si>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</si>
  <si>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</si>
  <si>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</si>
  <si>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</si>
  <si>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</si>
  <si>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</si>
  <si>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</si>
  <si>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</si>
  <si>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</si>
  <si>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</si>
  <si>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</si>
  <si>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</si>
  <si>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</si>
  <si>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</si>
  <si>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</si>
  <si>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</si>
  <si>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</si>
  <si>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</si>
  <si>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</si>
  <si>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</si>
  <si>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</si>
  <si>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</si>
  <si>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</si>
  <si>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</si>
  <si>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</si>
  <si>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</si>
  <si>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</si>
  <si>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</si>
  <si>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</si>
  <si>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</si>
  <si>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</si>
  <si>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</si>
  <si>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</si>
  <si>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</si>
  <si>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</si>
  <si>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</si>
  <si>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</si>
  <si>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</si>
  <si>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</si>
  <si>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</si>
  <si>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</si>
  <si>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</si>
  <si>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</si>
  <si>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</si>
  <si>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</si>
  <si>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</si>
  <si>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</si>
  <si>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</si>
  <si>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</si>
  <si>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</si>
  <si>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</si>
  <si>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</si>
  <si>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</si>
  <si>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</si>
  <si>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</si>
  <si>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</si>
  <si>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</si>
  <si>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</si>
  <si>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</si>
  <si>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</si>
  <si>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</si>
  <si>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</si>
  <si>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</si>
  <si>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</si>
  <si>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</si>
  <si>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</si>
  <si>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</si>
  <si>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</si>
  <si>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</si>
  <si>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</si>
  <si>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</si>
  <si>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</si>
  <si>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</si>
  <si>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</si>
  <si>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</si>
  <si>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</si>
  <si>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</si>
  <si>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</si>
  <si>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</si>
  <si>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</si>
  <si>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</si>
  <si>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</si>
  <si>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</si>
  <si>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</si>
  <si>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</si>
  <si>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</si>
  <si>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</si>
  <si>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</si>
  <si>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</si>
  <si>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</si>
  <si>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</si>
  <si>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</si>
  <si>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</si>
  <si>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</si>
  <si>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</si>
  <si>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</si>
  <si>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</si>
  <si>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</si>
  <si>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</si>
  <si>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</si>
  <si>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</si>
  <si>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</si>
  <si>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</si>
  <si>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</si>
  <si>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</si>
  <si>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</si>
  <si>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</si>
  <si>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</si>
  <si>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</si>
  <si>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</si>
  <si>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</si>
  <si>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</si>
  <si>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</si>
  <si>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</si>
  <si>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</si>
  <si>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</si>
  <si>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</si>
  <si>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</si>
  <si>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</si>
  <si>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</si>
  <si>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</si>
  <si>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</si>
  <si>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</si>
  <si>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</si>
  <si>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</si>
  <si>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</si>
  <si>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</si>
  <si>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</si>
  <si>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</si>
  <si>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</si>
  <si>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</si>
  <si>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</si>
  <si>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</si>
  <si>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</si>
  <si>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</si>
  <si>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</si>
  <si>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</si>
  <si>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</si>
  <si>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</si>
  <si>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</si>
  <si>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</si>
  <si>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</si>
  <si>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</si>
  <si>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</si>
  <si>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</si>
  <si>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</si>
  <si>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</si>
  <si>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</si>
  <si>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</si>
  <si>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</si>
  <si>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</si>
  <si>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</si>
  <si>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</si>
  <si>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</si>
  <si>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</si>
  <si>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</si>
  <si>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</si>
  <si>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</si>
  <si>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</si>
  <si>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</si>
  <si>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</si>
  <si>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</si>
  <si>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</si>
  <si>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</si>
  <si>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</si>
  <si>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</si>
  <si>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</si>
  <si>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</si>
  <si>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</si>
  <si>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</si>
  <si>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</si>
  <si>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</si>
  <si>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</si>
  <si>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</si>
  <si>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</si>
  <si>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</si>
  <si>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</si>
  <si>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</si>
  <si>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</si>
  <si>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</si>
  <si>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</si>
  <si>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</si>
  <si>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</si>
  <si>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</si>
  <si>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</si>
  <si>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</si>
  <si>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</si>
  <si>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</si>
  <si>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</si>
  <si>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</si>
  <si>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</si>
  <si>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</si>
  <si>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</si>
  <si>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</si>
  <si>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</si>
  <si>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</si>
  <si>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</si>
  <si>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</si>
  <si>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</si>
  <si>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</si>
  <si>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</si>
  <si>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</si>
  <si>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</si>
  <si>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</si>
  <si>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</si>
  <si>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</si>
  <si>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</si>
  <si>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</si>
  <si>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</si>
  <si>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</si>
  <si>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</si>
  <si>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</si>
  <si>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</si>
  <si>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</si>
  <si>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</si>
  <si>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</si>
  <si>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</si>
  <si>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</si>
  <si>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</si>
  <si>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</si>
  <si>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</si>
  <si>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</si>
  <si>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</si>
  <si>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</si>
  <si>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</si>
  <si>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</si>
  <si>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</si>
  <si>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</si>
  <si>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</si>
  <si>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</si>
  <si>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</si>
  <si>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</si>
  <si>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</si>
  <si>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</si>
  <si>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</si>
  <si>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</si>
  <si>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</si>
  <si>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</si>
  <si>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</si>
  <si>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</si>
  <si>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</si>
  <si>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</si>
  <si>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</si>
  <si>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</si>
  <si>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</si>
  <si>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</si>
  <si>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</si>
  <si>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</si>
  <si>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</si>
  <si>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</si>
  <si>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</si>
  <si>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</si>
  <si>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</si>
  <si>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</si>
  <si>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</si>
  <si>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</si>
  <si>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</si>
  <si>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</si>
  <si>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</si>
  <si>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</si>
  <si>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</si>
  <si>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</si>
  <si>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</si>
  <si>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</si>
  <si>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</si>
  <si>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</si>
  <si>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</si>
  <si>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</si>
  <si>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</si>
  <si>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</si>
  <si>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</si>
  <si>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</si>
  <si>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</si>
  <si>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</si>
  <si>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</si>
  <si>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</si>
  <si>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</si>
  <si>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</si>
  <si>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</si>
  <si>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</si>
  <si>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</si>
  <si>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</si>
  <si>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</si>
  <si>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</si>
  <si>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</si>
  <si>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</si>
  <si>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</si>
  <si>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</si>
  <si>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</si>
  <si>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</si>
  <si>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</si>
  <si>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</si>
  <si>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</si>
  <si>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</si>
  <si>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</si>
  <si>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</si>
  <si>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</si>
  <si>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</si>
  <si>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</si>
  <si>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</si>
  <si>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</si>
  <si>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</si>
  <si>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</si>
  <si>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</si>
  <si>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</si>
  <si>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</si>
  <si>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</si>
  <si>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</si>
  <si>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</si>
  <si>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</si>
  <si>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</si>
  <si>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</si>
  <si>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</si>
  <si>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</si>
  <si>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</si>
  <si>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</si>
  <si>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</si>
  <si>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</si>
  <si>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</si>
  <si>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</si>
  <si>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</si>
  <si>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</si>
  <si>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</si>
  <si>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</si>
  <si>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</si>
  <si>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</si>
  <si>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</si>
  <si>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</si>
  <si>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</si>
  <si>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</si>
  <si>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</si>
  <si>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</si>
  <si>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</si>
  <si>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</si>
  <si>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</si>
  <si>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</si>
  <si>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</si>
  <si>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</si>
  <si>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</si>
  <si>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</si>
  <si>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</si>
  <si>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</si>
  <si>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</si>
  <si>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</si>
  <si>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</si>
  <si>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</si>
  <si>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</si>
  <si>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</si>
  <si>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</si>
  <si>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</si>
  <si>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</si>
  <si>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</si>
  <si>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</si>
  <si>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</si>
  <si>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</si>
  <si>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</si>
  <si>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</si>
  <si>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</si>
  <si>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</si>
  <si>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</si>
  <si>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</si>
  <si>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</si>
  <si>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</si>
  <si>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</si>
  <si>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</si>
  <si>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</si>
  <si>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</si>
  <si>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</si>
  <si>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</si>
  <si>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</si>
  <si>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</si>
  <si>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</si>
  <si>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</si>
  <si>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</si>
  <si>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</si>
  <si>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</si>
  <si>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</si>
  <si>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</si>
  <si>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</si>
  <si>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</si>
  <si>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</si>
  <si>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</si>
  <si>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</si>
  <si>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</si>
  <si>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</si>
  <si>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</si>
  <si>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</si>
  <si>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</si>
  <si>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</si>
  <si>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</si>
  <si>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</si>
  <si>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</si>
  <si>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</si>
  <si>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</si>
  <si>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</si>
  <si>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</si>
  <si>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</si>
  <si>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</si>
  <si>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</si>
  <si>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</si>
  <si>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</si>
  <si>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</si>
  <si>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</si>
  <si>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</si>
  <si>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</si>
  <si>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</si>
  <si>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</si>
  <si>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</si>
  <si>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</si>
  <si>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</si>
  <si>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</si>
  <si>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</si>
  <si>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</si>
  <si>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</si>
  <si>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</si>
  <si>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</si>
  <si>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</si>
  <si>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</si>
  <si>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</si>
  <si>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</si>
  <si>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</si>
  <si>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</si>
  <si>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</si>
  <si>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</si>
  <si>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</si>
  <si>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</si>
  <si>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</si>
  <si>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</si>
  <si>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</si>
  <si>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</si>
  <si>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</si>
  <si>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</si>
  <si>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</si>
  <si>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</si>
  <si>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</si>
  <si>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</si>
  <si>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</si>
  <si>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</si>
  <si>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</si>
  <si>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</si>
  <si>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</si>
  <si>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</si>
  <si>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</si>
  <si>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</si>
  <si>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</si>
  <si>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</si>
  <si>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</si>
  <si>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</si>
  <si>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</si>
  <si>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</si>
  <si>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</si>
  <si>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</si>
  <si>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</si>
  <si>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</si>
  <si>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</si>
  <si>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</si>
  <si>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</si>
  <si>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</si>
  <si>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</si>
  <si>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</si>
  <si>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</si>
  <si>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</si>
  <si>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</si>
  <si>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</si>
  <si>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</si>
  <si>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</si>
  <si>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</si>
  <si>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</si>
  <si>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</si>
  <si>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</si>
  <si>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</si>
  <si>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</si>
  <si>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</si>
  <si>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</si>
  <si>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</si>
  <si>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</si>
  <si>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</si>
  <si>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</si>
  <si>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</si>
  <si>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</si>
  <si>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</si>
  <si>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</si>
  <si>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</si>
  <si>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</si>
  <si>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</si>
  <si>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</si>
  <si>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</si>
  <si>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</si>
  <si>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</si>
  <si>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</si>
  <si>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</si>
  <si>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</si>
  <si>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</si>
  <si>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</si>
  <si>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</si>
  <si>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</si>
  <si>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</si>
  <si>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</si>
  <si>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</si>
  <si>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</si>
  <si>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</si>
  <si>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</si>
  <si>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</si>
  <si>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</si>
  <si>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</si>
  <si>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</si>
  <si>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</si>
  <si>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</si>
  <si>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</si>
  <si>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</si>
  <si>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</si>
  <si>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</si>
  <si>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</si>
  <si>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</si>
  <si>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</si>
  <si>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</si>
  <si>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</si>
  <si>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</si>
  <si>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</si>
  <si>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</si>
  <si>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</si>
  <si>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</si>
  <si>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</si>
  <si>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</si>
  <si>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</si>
  <si>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</si>
  <si>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</si>
  <si>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</si>
  <si>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</si>
  <si>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</si>
  <si>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</si>
  <si>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</si>
  <si>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</si>
  <si>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</si>
  <si>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</si>
  <si>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</si>
  <si>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</si>
  <si>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</si>
  <si>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</si>
  <si>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</si>
  <si>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</si>
  <si>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</si>
  <si>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</si>
  <si>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</si>
  <si>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</si>
  <si>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</si>
  <si>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</si>
  <si>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</si>
  <si>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</si>
  <si>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</si>
  <si>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</si>
  <si>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</si>
  <si>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</si>
  <si>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</si>
  <si>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</si>
  <si>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</si>
  <si>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</si>
  <si>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</si>
  <si>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</si>
  <si>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</si>
  <si>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</si>
  <si>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</si>
  <si>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</si>
  <si>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</si>
  <si>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</si>
  <si>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</si>
  <si>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</si>
  <si>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</si>
  <si>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</si>
  <si>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</si>
  <si>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</si>
  <si>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</si>
  <si>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</si>
  <si>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</si>
  <si>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</si>
  <si>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</si>
  <si>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</si>
  <si>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</si>
  <si>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</si>
  <si>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</si>
  <si>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</si>
  <si>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</si>
  <si>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</si>
  <si>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</si>
  <si>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</si>
  <si>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</si>
  <si>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</si>
  <si>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</si>
  <si>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</si>
  <si>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</si>
  <si>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</si>
  <si>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</si>
  <si>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</si>
  <si>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</si>
  <si>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</si>
  <si>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</si>
  <si>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</si>
  <si>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</si>
  <si>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</si>
  <si>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</si>
  <si>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</si>
  <si>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</si>
  <si>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</si>
  <si>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</si>
  <si>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</si>
  <si>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</si>
  <si>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</si>
  <si>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</si>
  <si>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</si>
  <si>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</si>
  <si>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</si>
  <si>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</si>
  <si>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</si>
  <si>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</si>
  <si>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</si>
  <si>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</si>
  <si>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</si>
  <si>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</si>
  <si>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</si>
  <si>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</si>
  <si>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</si>
  <si>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</si>
  <si>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</si>
  <si>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</si>
  <si>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</si>
  <si>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</si>
  <si>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</si>
  <si>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</si>
  <si>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</si>
  <si>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</si>
  <si>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</si>
  <si>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</si>
  <si>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</si>
  <si>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</si>
  <si>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</si>
  <si>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</si>
  <si>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</si>
  <si>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</si>
  <si>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</si>
  <si>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</si>
  <si>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</si>
  <si>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</si>
  <si>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</si>
  <si>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</si>
  <si>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</si>
  <si>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</si>
  <si>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</si>
  <si>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</si>
  <si>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</si>
  <si>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</si>
  <si>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</si>
  <si>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</si>
  <si>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</si>
  <si>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</si>
  <si>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</si>
  <si>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</si>
  <si>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</si>
  <si>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</si>
  <si>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</si>
  <si>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</si>
  <si>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</si>
  <si>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</si>
  <si>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</si>
  <si>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</si>
  <si>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</si>
  <si>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</si>
  <si>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</si>
  <si>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</si>
  <si>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</si>
  <si>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</si>
  <si>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</si>
  <si>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</si>
  <si>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</si>
  <si>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</si>
  <si>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</si>
  <si>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</si>
  <si>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</si>
  <si>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</si>
  <si>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</si>
  <si>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</si>
  <si>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</si>
  <si>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</si>
  <si>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</si>
  <si>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</si>
  <si>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</si>
  <si>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</si>
  <si>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</si>
  <si>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</si>
  <si>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</si>
  <si>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</si>
  <si>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</si>
  <si>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</si>
  <si>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</si>
  <si>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</si>
  <si>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</si>
  <si>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</si>
  <si>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</si>
  <si>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</si>
  <si>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</si>
  <si>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</si>
  <si>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</si>
  <si>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</si>
  <si>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</si>
  <si>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</si>
  <si>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</si>
  <si>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</si>
  <si>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</si>
  <si>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</si>
  <si>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</si>
  <si>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</si>
  <si>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</si>
  <si>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</si>
  <si>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</si>
  <si>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</si>
  <si>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</si>
  <si>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</si>
  <si>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</si>
  <si>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</si>
  <si>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</si>
  <si>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</si>
  <si>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</si>
  <si>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</si>
  <si>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</si>
  <si>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</si>
  <si>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</si>
  <si>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</si>
  <si>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</si>
  <si>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</si>
  <si>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</si>
  <si>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</si>
  <si>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</si>
  <si>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</si>
  <si>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</si>
  <si>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</si>
  <si>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</si>
  <si>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</si>
  <si>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</si>
  <si>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</si>
  <si>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</si>
  <si>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</si>
  <si>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</si>
  <si>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</si>
  <si>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</si>
  <si>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</si>
  <si>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</si>
  <si>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</si>
  <si>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</si>
  <si>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</si>
  <si>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</si>
  <si>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</si>
  <si>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</si>
  <si>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</si>
  <si>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</si>
  <si>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</si>
  <si>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</si>
  <si>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</si>
  <si>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</si>
  <si>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</si>
  <si>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</si>
  <si>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</si>
  <si>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</si>
  <si>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</si>
  <si>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</si>
  <si>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</si>
  <si>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</si>
  <si>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</si>
  <si>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</si>
  <si>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</si>
  <si>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</si>
  <si>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</si>
  <si>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</si>
  <si>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</si>
  <si>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</si>
  <si>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</si>
  <si>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</si>
  <si>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</si>
  <si>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</si>
  <si>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</si>
  <si>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</si>
  <si>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</si>
  <si>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</si>
  <si>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</si>
  <si>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</si>
  <si>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</si>
  <si>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</si>
  <si>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</si>
  <si>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</si>
  <si>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</si>
  <si>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</si>
  <si>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</si>
  <si>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</si>
  <si>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</si>
  <si>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</si>
  <si>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</si>
  <si>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</si>
  <si>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</si>
  <si>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</si>
  <si>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</si>
  <si>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</si>
  <si>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</si>
  <si>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</si>
  <si>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</si>
  <si>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</si>
  <si>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</si>
  <si>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</si>
  <si>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</si>
  <si>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</si>
  <si>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</si>
  <si>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</si>
  <si>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</si>
  <si>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</si>
  <si>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</si>
  <si>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</si>
  <si>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</si>
  <si>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</si>
  <si>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</si>
  <si>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</si>
  <si>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</si>
  <si>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</si>
  <si>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</si>
  <si>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</si>
  <si>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</si>
  <si>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</si>
  <si>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</si>
  <si>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</si>
  <si>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</si>
  <si>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</si>
  <si>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</si>
  <si>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</si>
  <si>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</si>
  <si>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</si>
  <si>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</si>
  <si>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</si>
  <si>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</si>
  <si>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</si>
  <si>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</si>
  <si>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</si>
  <si>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</si>
  <si>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</si>
  <si>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</si>
  <si>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</si>
  <si>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</si>
  <si>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</si>
  <si>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</si>
  <si>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</si>
  <si>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</si>
  <si>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</si>
  <si>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</si>
  <si>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</si>
  <si>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</si>
  <si>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</si>
  <si>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</si>
  <si>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</si>
  <si>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</si>
  <si>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</si>
  <si>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</si>
  <si>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</si>
  <si>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</si>
  <si>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</si>
  <si>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</si>
  <si>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</si>
  <si>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</si>
  <si>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</si>
  <si>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</si>
  <si>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</si>
  <si>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</si>
  <si>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</si>
  <si>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</si>
  <si>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</si>
  <si>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</si>
  <si>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</si>
  <si>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</si>
  <si>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</si>
  <si>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</si>
  <si>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</si>
  <si>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</si>
  <si>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</si>
  <si>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</si>
  <si>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</si>
  <si>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</si>
  <si>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</si>
  <si>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</si>
  <si>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</si>
  <si>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</si>
  <si>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</si>
  <si>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</si>
  <si>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</si>
  <si>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</si>
  <si>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</si>
  <si>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</si>
  <si>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</si>
  <si>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</si>
  <si>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</si>
  <si>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</si>
  <si>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</si>
  <si>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</si>
  <si>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</si>
  <si>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</si>
  <si>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</si>
  <si>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</si>
  <si>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</si>
  <si>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</si>
  <si>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</si>
  <si>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</si>
  <si>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</si>
  <si>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</si>
  <si>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</si>
  <si>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</si>
  <si>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</si>
  <si>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</si>
  <si>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</si>
  <si>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</si>
  <si>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</si>
  <si>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</si>
  <si>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</si>
  <si>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</si>
  <si>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</si>
  <si>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</si>
  <si>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</si>
  <si>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</si>
  <si>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</si>
  <si>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</si>
  <si>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</si>
  <si>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</si>
  <si>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</si>
  <si>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</si>
  <si>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</si>
  <si>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</si>
  <si>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</si>
  <si>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</si>
  <si>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</si>
  <si>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</si>
  <si>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</si>
  <si>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</si>
  <si>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</si>
  <si>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</si>
  <si>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</si>
  <si>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</si>
  <si>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</si>
  <si>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</si>
  <si>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</si>
  <si>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</si>
  <si>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</si>
  <si>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</si>
  <si>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</si>
  <si>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</si>
  <si>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</si>
  <si>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</si>
  <si>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</si>
  <si>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</si>
  <si>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</si>
  <si>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</si>
  <si>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</si>
  <si>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</si>
  <si>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</si>
  <si>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</si>
  <si>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</si>
  <si>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</si>
  <si>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</si>
  <si>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</si>
  <si>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</si>
  <si>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</si>
  <si>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</si>
  <si>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</si>
  <si>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</si>
  <si>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</si>
  <si>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</si>
  <si>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</si>
  <si>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</si>
  <si>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</si>
  <si>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</si>
  <si>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</si>
  <si>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</si>
  <si>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</si>
  <si>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</si>
  <si>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</si>
  <si>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</si>
  <si>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</si>
  <si>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</si>
  <si>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</si>
  <si>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</si>
  <si>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</si>
  <si>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</si>
  <si>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</si>
  <si>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</si>
  <si>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</si>
  <si>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</si>
  <si>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</si>
  <si>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</si>
  <si>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</si>
  <si>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</si>
  <si>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</si>
  <si>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</si>
  <si>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</si>
  <si>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</si>
  <si>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</si>
  <si>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</si>
  <si>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</si>
  <si>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</si>
  <si>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</si>
  <si>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</si>
  <si>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</si>
  <si>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</si>
  <si>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</si>
  <si>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</si>
  <si>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</si>
  <si>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</si>
  <si>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</si>
  <si>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</si>
  <si>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</si>
  <si>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</si>
  <si>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</si>
  <si>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</si>
  <si>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</si>
  <si>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</si>
  <si>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</si>
  <si>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</si>
  <si>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</si>
  <si>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</si>
  <si>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</si>
  <si>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</si>
  <si>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</si>
  <si>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</si>
  <si>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</si>
  <si>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</si>
  <si>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</si>
  <si>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</si>
  <si>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</si>
  <si>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</si>
  <si>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</si>
  <si>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</si>
  <si>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</si>
  <si>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</si>
  <si>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</si>
  <si>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</si>
  <si>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</si>
  <si>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</si>
  <si>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</si>
  <si>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</si>
  <si>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</si>
  <si>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</si>
  <si>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</si>
  <si>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</si>
  <si>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</si>
  <si>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</si>
  <si>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</si>
  <si>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</si>
  <si>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</si>
  <si>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</si>
  <si>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</si>
  <si>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</si>
  <si>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</si>
  <si>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</si>
  <si>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</si>
  <si>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</si>
  <si>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</si>
  <si>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</si>
  <si>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</si>
  <si>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</si>
  <si>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</si>
  <si>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</si>
  <si>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</si>
  <si>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</si>
  <si>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</si>
  <si>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</si>
  <si>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</si>
  <si>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</si>
  <si>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</si>
  <si>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</si>
  <si>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</si>
  <si>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</si>
  <si>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</si>
  <si>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</si>
  <si>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</si>
  <si>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</si>
  <si>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</si>
  <si>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</si>
  <si>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</si>
  <si>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</si>
  <si>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</si>
  <si>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</si>
  <si>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</si>
  <si>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</si>
  <si>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</si>
  <si>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</si>
  <si>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</si>
  <si>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</si>
  <si>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</si>
  <si>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</si>
  <si>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</si>
  <si>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</si>
  <si>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</si>
  <si>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</si>
  <si>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</si>
  <si>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</si>
  <si>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</si>
  <si>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</si>
  <si>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</si>
  <si>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</si>
  <si>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</si>
  <si>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</si>
  <si>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</si>
  <si>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</si>
  <si>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</si>
  <si>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</si>
  <si>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</si>
  <si>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</si>
  <si>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</si>
  <si>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</si>
  <si>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</si>
  <si>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</si>
  <si>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</si>
  <si>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</si>
  <si>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</si>
  <si>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</si>
  <si>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</si>
  <si>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</si>
  <si>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</si>
  <si>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</si>
  <si>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</si>
  <si>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</si>
  <si>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</si>
  <si>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</si>
  <si>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</si>
  <si>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</si>
  <si>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</si>
  <si>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</si>
  <si>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</si>
  <si>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</si>
  <si>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</si>
  <si>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</si>
  <si>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</si>
  <si>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</si>
  <si>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</si>
  <si>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</si>
  <si>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</si>
  <si>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</si>
  <si>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</si>
  <si>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</si>
  <si>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</si>
  <si>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</si>
  <si>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</si>
  <si>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</si>
  <si>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</si>
  <si>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</si>
  <si>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</si>
  <si>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</si>
  <si>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</si>
  <si>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</si>
  <si>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</si>
  <si>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</si>
  <si>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</si>
  <si>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</si>
  <si>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</si>
  <si>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</si>
  <si>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</si>
  <si>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</si>
  <si>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</si>
  <si>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</si>
  <si>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</si>
  <si>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</si>
  <si>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</si>
  <si>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</si>
  <si>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</si>
  <si>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</si>
  <si>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</si>
  <si>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</si>
  <si>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</si>
  <si>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</si>
  <si>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</si>
  <si>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</si>
  <si>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</si>
  <si>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</si>
  <si>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</si>
  <si>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</si>
  <si>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</si>
  <si>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</si>
  <si>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</si>
  <si>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</si>
  <si>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</si>
  <si>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</si>
  <si>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</si>
  <si>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</si>
  <si>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</si>
  <si>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</si>
  <si>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</si>
  <si>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</si>
  <si>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</si>
  <si>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</si>
  <si>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</si>
  <si>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</si>
  <si>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</si>
  <si>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</si>
  <si>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</si>
  <si>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</si>
  <si>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</si>
  <si>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</si>
  <si>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</si>
  <si>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</si>
  <si>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</si>
  <si>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</si>
  <si>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</si>
  <si>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</si>
  <si>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</si>
  <si>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</si>
  <si>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</si>
  <si>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</si>
  <si>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</si>
  <si>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</si>
  <si>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</si>
  <si>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</si>
  <si>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</si>
  <si>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</si>
  <si>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</si>
  <si>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</si>
  <si>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</si>
  <si>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</si>
  <si>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</si>
  <si>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</si>
  <si>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</si>
  <si>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</si>
  <si>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</si>
  <si>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</si>
  <si>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</si>
  <si>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</si>
  <si>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</si>
  <si>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</si>
  <si>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</si>
  <si>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</si>
  <si>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</si>
  <si>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</si>
  <si>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</si>
  <si>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</si>
  <si>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</si>
  <si>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</si>
  <si>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</si>
  <si>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</si>
  <si>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</si>
  <si>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</si>
  <si>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</si>
  <si>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</si>
  <si>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</si>
  <si>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</si>
  <si>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</si>
  <si>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</si>
  <si>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</si>
  <si>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</si>
  <si>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</si>
  <si>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</si>
  <si>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</si>
  <si>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</si>
  <si>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</si>
  <si>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</si>
  <si>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</si>
  <si>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</si>
  <si>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</si>
  <si>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</si>
  <si>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</si>
  <si>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</si>
  <si>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</si>
  <si>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</si>
  <si>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</si>
  <si>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</si>
  <si>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</si>
  <si>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</si>
  <si>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</si>
  <si>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</si>
  <si>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</si>
  <si>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</si>
  <si>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</si>
  <si>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</si>
  <si>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</si>
  <si>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</si>
  <si>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</si>
  <si>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</si>
  <si>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</si>
  <si>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</si>
  <si>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</si>
  <si>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</si>
  <si>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</si>
  <si>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</si>
  <si>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</si>
  <si>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</si>
  <si>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</si>
  <si>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</si>
  <si>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</si>
  <si>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</si>
  <si>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</si>
  <si>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</si>
  <si>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</si>
  <si>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</si>
  <si>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</si>
  <si>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</si>
  <si>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</si>
  <si>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</si>
  <si>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</si>
  <si>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</si>
  <si>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</si>
  <si>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</si>
  <si>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</si>
  <si>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</si>
  <si>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</si>
  <si>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</si>
  <si>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</si>
  <si>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</si>
  <si>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</si>
  <si>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</si>
  <si>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</si>
  <si>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</si>
  <si>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</si>
  <si>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</si>
  <si>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</si>
  <si>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</si>
  <si>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</si>
  <si>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</si>
  <si>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</si>
  <si>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</si>
  <si>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</si>
  <si>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</si>
  <si>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</si>
  <si>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</si>
  <si>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</si>
  <si>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</si>
  <si>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</si>
  <si>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</si>
  <si>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</si>
  <si>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</si>
  <si>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</si>
  <si>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</si>
  <si>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</si>
  <si>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</si>
  <si>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</si>
  <si>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</si>
  <si>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</si>
  <si>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</si>
  <si>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</si>
  <si>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</si>
  <si>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</si>
  <si>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</si>
  <si>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</si>
  <si>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</si>
  <si>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</si>
  <si>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</si>
  <si>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</si>
  <si>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</si>
  <si>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</si>
  <si>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</si>
  <si>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</si>
  <si>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</si>
  <si>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</si>
  <si>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</si>
  <si>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</si>
  <si>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</si>
  <si>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</si>
  <si>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</si>
  <si>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</si>
  <si>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</si>
  <si>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</si>
  <si>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</si>
  <si>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</si>
  <si>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</si>
  <si>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</si>
  <si>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</si>
  <si>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</si>
  <si>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</si>
  <si>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</si>
  <si>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</si>
  <si>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</si>
  <si>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</si>
  <si>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</si>
  <si>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</si>
  <si>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</si>
  <si>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</si>
  <si>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</si>
  <si>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</si>
  <si>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</si>
  <si>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</si>
  <si>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</si>
  <si>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</si>
  <si>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</si>
  <si>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</si>
  <si>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</si>
  <si>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</si>
  <si>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</si>
  <si>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</si>
  <si>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</si>
  <si>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</si>
  <si>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</si>
  <si>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</si>
  <si>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</si>
  <si>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</si>
  <si>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</si>
  <si>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</si>
  <si>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</si>
  <si>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</si>
  <si>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</si>
  <si>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</si>
  <si>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</si>
  <si>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</si>
  <si>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</si>
  <si>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</si>
  <si>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</si>
  <si>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</si>
  <si>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</si>
  <si>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</si>
  <si>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</si>
  <si>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</si>
  <si>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</si>
  <si>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</si>
  <si>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</si>
  <si>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</si>
  <si>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</si>
  <si>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</si>
  <si>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</si>
  <si>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</si>
  <si>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</si>
  <si>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</si>
  <si>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</si>
  <si>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</si>
  <si>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</si>
  <si>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</si>
  <si>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</si>
  <si>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</si>
  <si>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</si>
  <si>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</si>
  <si>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</si>
  <si>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</si>
  <si>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</si>
  <si>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</si>
  <si>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</si>
  <si>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</si>
  <si>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</si>
  <si>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</si>
  <si>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</si>
  <si>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</si>
  <si>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</si>
  <si>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</si>
  <si>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</si>
  <si>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</si>
  <si>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</si>
  <si>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</si>
  <si>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</si>
  <si>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</si>
  <si>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</si>
  <si>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</si>
  <si>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</si>
  <si>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</si>
  <si>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</si>
  <si>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</si>
  <si>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</si>
  <si>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</si>
  <si>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</si>
  <si>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</si>
  <si>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</si>
  <si>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</si>
  <si>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</si>
  <si>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</si>
  <si>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</si>
  <si>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</si>
  <si>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</si>
  <si>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</si>
  <si>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</si>
  <si>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</si>
  <si>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</si>
  <si>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</si>
  <si>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</si>
  <si>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</si>
  <si>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</si>
  <si>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</si>
  <si>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</si>
  <si>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</si>
  <si>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</si>
  <si>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</si>
  <si>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</si>
  <si>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</si>
  <si>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</si>
  <si>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</si>
  <si>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</si>
  <si>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</si>
  <si>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</si>
  <si>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</si>
  <si>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</si>
  <si>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</si>
  <si>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</si>
  <si>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</si>
  <si>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</si>
  <si>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</si>
  <si>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</si>
  <si>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</si>
  <si>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</si>
  <si>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</si>
  <si>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</si>
  <si>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</si>
  <si>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</si>
  <si>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</si>
  <si>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</si>
  <si>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</si>
  <si>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</si>
  <si>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</si>
  <si>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</si>
  <si>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</si>
  <si>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</si>
  <si>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</si>
  <si>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</si>
  <si>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</si>
  <si>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</si>
  <si>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</si>
  <si>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</si>
  <si>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</si>
  <si>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</si>
  <si>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</si>
  <si>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</si>
  <si>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</si>
  <si>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</si>
  <si>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</si>
  <si>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</si>
  <si>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</si>
  <si>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</si>
  <si>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</si>
  <si>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</si>
  <si>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</si>
  <si>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</si>
  <si>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</si>
  <si>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</si>
  <si>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</si>
  <si>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</si>
  <si>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</si>
  <si>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</si>
  <si>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</si>
  <si>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</si>
  <si>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</si>
  <si>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</si>
  <si>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</si>
  <si>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</si>
  <si>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</si>
  <si>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</si>
  <si>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</si>
  <si>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</si>
  <si>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</si>
  <si>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</si>
  <si>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</si>
  <si>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</si>
  <si>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</si>
  <si>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</si>
  <si>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</si>
  <si>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</si>
  <si>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</si>
  <si>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</si>
  <si>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</si>
  <si>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</si>
  <si>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</si>
  <si>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</si>
  <si>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</si>
  <si>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</si>
  <si>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</si>
  <si>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</si>
  <si>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</si>
  <si>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</si>
  <si>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</si>
  <si>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</si>
  <si>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</si>
  <si>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</si>
  <si>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</si>
  <si>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</si>
  <si>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</si>
  <si>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</si>
  <si>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</si>
  <si>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</si>
  <si>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</si>
  <si>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</si>
  <si>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</si>
  <si>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</si>
  <si>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</si>
  <si>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</si>
  <si>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</si>
  <si>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</si>
  <si>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</si>
  <si>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</si>
  <si>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</si>
  <si>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</si>
  <si>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</si>
  <si>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</si>
  <si>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</si>
  <si>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</si>
  <si>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</si>
  <si>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</si>
  <si>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</si>
  <si>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</si>
  <si>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</si>
  <si>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</si>
  <si>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</si>
  <si>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</si>
  <si>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</si>
  <si>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</si>
  <si>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</si>
  <si>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</si>
  <si>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</si>
  <si>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</si>
  <si>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</si>
  <si>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</si>
  <si>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</si>
  <si>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</si>
  <si>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</si>
  <si>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</si>
  <si>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</si>
  <si>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</si>
  <si>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</si>
  <si>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</si>
  <si>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</si>
  <si>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</si>
  <si>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</si>
  <si>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</si>
  <si>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</si>
  <si>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</si>
  <si>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</si>
  <si>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</si>
  <si>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</si>
  <si>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</si>
  <si>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</si>
  <si>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</si>
  <si>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</si>
  <si>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</si>
  <si>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</si>
  <si>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</si>
  <si>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</si>
  <si>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</si>
  <si>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</si>
  <si>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</si>
  <si>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</si>
  <si>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</si>
  <si>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</si>
  <si>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</si>
  <si>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</si>
  <si>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</si>
  <si>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</si>
  <si>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</si>
  <si>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</si>
  <si>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</si>
  <si>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</si>
  <si>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</si>
  <si>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</si>
  <si>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</si>
  <si>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</si>
  <si>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</si>
  <si>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</si>
  <si>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</si>
  <si>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</si>
  <si>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</si>
  <si>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</si>
  <si>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</si>
  <si>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</si>
  <si>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</si>
  <si>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</si>
  <si>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</si>
  <si>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</si>
  <si>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</si>
  <si>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</si>
  <si>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</si>
  <si>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</si>
  <si>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</si>
  <si>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</si>
  <si>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</si>
  <si>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</si>
  <si>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</si>
  <si>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</si>
  <si>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</si>
  <si>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</si>
  <si>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</si>
  <si>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</si>
  <si>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</si>
  <si>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</si>
  <si>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</si>
  <si>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</si>
  <si>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</si>
  <si>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</si>
  <si>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</si>
  <si>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</si>
  <si>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</si>
  <si>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</si>
  <si>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</si>
  <si>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</si>
  <si>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</si>
  <si>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</si>
  <si>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</si>
  <si>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</si>
  <si>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</si>
  <si>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</si>
  <si>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</si>
  <si>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</si>
  <si>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</si>
  <si>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</si>
  <si>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</si>
  <si>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</si>
  <si>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</si>
  <si>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</si>
  <si>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</si>
  <si>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</si>
  <si>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</si>
  <si>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</si>
  <si>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</si>
  <si>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</si>
  <si>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</si>
  <si>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</si>
  <si>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</si>
  <si>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</si>
  <si>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</si>
  <si>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</si>
  <si>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</si>
  <si>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</si>
  <si>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</si>
  <si>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</si>
  <si>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</si>
  <si>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</si>
  <si>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</si>
  <si>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</si>
  <si>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</si>
  <si>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</si>
  <si>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</si>
  <si>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</si>
  <si>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</si>
  <si>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</si>
  <si>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</si>
  <si>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</si>
  <si>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</si>
  <si>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</si>
  <si>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</si>
  <si>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</si>
  <si>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</si>
  <si>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</si>
  <si>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</si>
  <si>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</si>
  <si>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</si>
  <si>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</si>
  <si>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</si>
  <si>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</si>
  <si>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</si>
  <si>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</si>
  <si>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</si>
  <si>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</si>
  <si>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</si>
  <si>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</si>
  <si>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</si>
  <si>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</si>
  <si>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</si>
  <si>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</si>
  <si>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</si>
  <si>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</si>
  <si>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</si>
  <si>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</si>
  <si>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</si>
  <si>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</si>
  <si>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</si>
  <si>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</si>
  <si>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</si>
  <si>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</si>
  <si>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</si>
  <si>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</si>
  <si>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</si>
  <si>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</si>
  <si>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</si>
  <si>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</si>
  <si>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</si>
  <si>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</si>
  <si>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</si>
  <si>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</si>
  <si>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</si>
  <si>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</si>
  <si>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</si>
  <si>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</si>
  <si>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</si>
  <si>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</si>
  <si>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</si>
  <si>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</si>
  <si>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</si>
  <si>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</si>
  <si>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</si>
  <si>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</si>
  <si>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</si>
  <si>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</si>
  <si>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</si>
  <si>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</si>
  <si>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</si>
  <si>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</si>
  <si>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</si>
  <si>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</si>
  <si>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</si>
  <si>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</si>
  <si>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</si>
  <si>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</si>
  <si>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</si>
  <si>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</si>
  <si>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</si>
  <si>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</si>
  <si>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</si>
  <si>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</si>
  <si>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</si>
  <si>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</si>
  <si>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</si>
  <si>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</si>
  <si>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</si>
  <si>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</si>
  <si>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</si>
  <si>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</si>
  <si>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</si>
  <si>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</si>
  <si>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</si>
  <si>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</si>
  <si>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</si>
  <si>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</si>
  <si>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</si>
  <si>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</si>
  <si>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</si>
  <si>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</si>
  <si>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</si>
  <si>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</si>
  <si>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</si>
  <si>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</si>
  <si>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</si>
  <si>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</si>
  <si>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</si>
  <si>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</si>
  <si>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</si>
  <si>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</si>
  <si>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</si>
  <si>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</si>
  <si>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</si>
  <si>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</si>
  <si>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</si>
  <si>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</si>
  <si>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</si>
  <si>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</si>
  <si>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</si>
  <si>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</si>
  <si>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</si>
  <si>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</si>
  <si>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</si>
  <si>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</si>
  <si>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</si>
  <si>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</si>
  <si>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</si>
  <si>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</si>
  <si>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</si>
  <si>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</si>
  <si>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</si>
  <si>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</si>
  <si>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</si>
  <si>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</si>
  <si>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</si>
  <si>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</si>
  <si>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</si>
  <si>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</si>
  <si>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</si>
  <si>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</si>
  <si>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</si>
  <si>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</si>
  <si>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</si>
  <si>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</si>
  <si>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</si>
  <si>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</si>
  <si>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</si>
  <si>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</si>
  <si>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</si>
  <si>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</si>
  <si>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</si>
  <si>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</si>
  <si>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</si>
  <si>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</si>
  <si>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</si>
  <si>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</si>
  <si>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</si>
  <si>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</si>
  <si>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</si>
  <si>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</si>
  <si>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</si>
  <si>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</si>
  <si>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</si>
  <si>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</si>
  <si>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</si>
  <si>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</si>
  <si>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</si>
  <si>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</si>
  <si>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</si>
  <si>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</si>
  <si>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</si>
  <si>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</si>
  <si>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</si>
  <si>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</si>
  <si>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</si>
  <si>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</si>
  <si>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</si>
  <si>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</si>
  <si>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</si>
  <si>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</si>
  <si>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</si>
  <si>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</si>
  <si>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</si>
  <si>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</si>
  <si>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</si>
  <si>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</si>
  <si>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</si>
  <si>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</si>
  <si>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</si>
  <si>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</si>
  <si>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</si>
  <si>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</si>
  <si>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</si>
  <si>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</si>
  <si>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</si>
  <si>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</si>
  <si>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</si>
  <si>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</si>
  <si>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</si>
  <si>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</si>
  <si>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</si>
  <si>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</si>
  <si>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</si>
  <si>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</si>
  <si>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</si>
  <si>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</si>
  <si>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</si>
  <si>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</si>
  <si>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</si>
  <si>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</si>
  <si>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</si>
  <si>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</si>
  <si>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</si>
  <si>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</si>
  <si>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</si>
  <si>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</si>
  <si>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</si>
  <si>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</si>
  <si>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</si>
  <si>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</si>
  <si>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</si>
  <si>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</si>
  <si>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</si>
  <si>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</si>
  <si>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</si>
  <si>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</si>
  <si>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</si>
  <si>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</si>
  <si>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</si>
  <si>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</si>
  <si>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</si>
  <si>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</si>
  <si>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</si>
  <si>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</si>
  <si>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</si>
  <si>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</si>
  <si>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</si>
  <si>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</si>
  <si>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</si>
  <si>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</si>
  <si>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</si>
  <si>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</si>
  <si>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</si>
  <si>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</si>
  <si>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</si>
  <si>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</si>
  <si>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</si>
  <si>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</si>
  <si>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</si>
  <si>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</si>
  <si>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</si>
  <si>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</si>
  <si>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</si>
  <si>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</si>
  <si>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</si>
  <si>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</si>
  <si>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</si>
  <si>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</si>
  <si>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</si>
  <si>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</si>
  <si>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</si>
  <si>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</si>
  <si>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</si>
  <si>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</si>
  <si>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</si>
  <si>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</si>
  <si>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</si>
  <si>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</si>
  <si>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</si>
  <si>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</si>
  <si>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</si>
  <si>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</si>
  <si>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</si>
  <si>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</si>
  <si>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</si>
  <si>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</si>
  <si>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</si>
  <si>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</si>
  <si>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</si>
  <si>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</si>
  <si>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</si>
  <si>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</si>
  <si>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</si>
  <si>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</si>
  <si>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</si>
  <si>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</si>
  <si>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</si>
  <si>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</si>
  <si>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</si>
  <si>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</si>
  <si>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</si>
  <si>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</si>
  <si>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</si>
  <si>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</si>
  <si>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</si>
  <si>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</si>
  <si>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</si>
  <si>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</si>
  <si>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</si>
  <si>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</si>
  <si>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</si>
  <si>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</si>
  <si>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</si>
  <si>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</si>
  <si>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</si>
  <si>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</si>
  <si>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</si>
  <si>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</si>
  <si>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</si>
  <si>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</si>
  <si>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</si>
  <si>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</si>
  <si>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</si>
  <si>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</si>
  <si>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</si>
  <si>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</si>
  <si>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</si>
  <si>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</si>
  <si>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</si>
  <si>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</si>
  <si>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</si>
  <si>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</si>
  <si>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</si>
  <si>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</si>
  <si>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</si>
  <si>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</si>
  <si>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</si>
  <si>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</si>
  <si>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</si>
  <si>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</si>
  <si>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</si>
  <si>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</si>
  <si>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</si>
  <si>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</si>
  <si>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</si>
  <si>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</si>
  <si>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</si>
  <si>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</si>
  <si>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</si>
  <si>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</si>
  <si>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</si>
  <si>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</si>
  <si>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</si>
  <si>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</si>
  <si>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</si>
  <si>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</si>
  <si>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</si>
  <si>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</si>
  <si>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</si>
  <si>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</si>
  <si>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</si>
  <si>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</si>
  <si>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</si>
  <si>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</si>
  <si>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</si>
  <si>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</si>
  <si>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</si>
  <si>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</si>
  <si>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</si>
  <si>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</si>
  <si>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</si>
  <si>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</si>
  <si>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</si>
  <si>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</si>
  <si>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</si>
  <si>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</si>
  <si>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</si>
  <si>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</si>
  <si>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</si>
  <si>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</si>
  <si>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</si>
  <si>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</si>
  <si>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</si>
  <si>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</si>
  <si>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</si>
  <si>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</si>
  <si>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</si>
  <si>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</si>
  <si>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</si>
  <si>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</si>
  <si>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</si>
  <si>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</si>
  <si>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</si>
  <si>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</si>
  <si>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</si>
  <si>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</si>
  <si>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</si>
  <si>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</si>
  <si>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</si>
  <si>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</si>
  <si>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</si>
  <si>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</si>
  <si>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</si>
  <si>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</si>
  <si>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</si>
  <si>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</si>
  <si>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</si>
  <si>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</si>
  <si>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</si>
  <si>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</si>
  <si>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</si>
  <si>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</si>
  <si>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</si>
  <si>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</si>
  <si>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</si>
  <si>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</si>
  <si>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</si>
  <si>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</si>
  <si>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</si>
  <si>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</si>
  <si>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</si>
  <si>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</si>
  <si>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</si>
  <si>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</si>
  <si>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</si>
  <si>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</si>
  <si>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</si>
  <si>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</si>
  <si>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</si>
  <si>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</si>
  <si>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</si>
  <si>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</si>
  <si>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</si>
  <si>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</si>
  <si>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</si>
  <si>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</si>
  <si>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</si>
  <si>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</si>
  <si>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</si>
  <si>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</si>
  <si>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</si>
  <si>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</si>
  <si>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</si>
  <si>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</si>
  <si>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</si>
  <si>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</si>
  <si>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</si>
  <si>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</si>
  <si>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</si>
  <si>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</si>
  <si>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</si>
  <si>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</si>
  <si>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</si>
  <si>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</si>
  <si>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</si>
  <si>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</si>
  <si>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</si>
  <si>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</si>
  <si>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</si>
  <si>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</si>
  <si>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</si>
  <si>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</si>
  <si>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</si>
  <si>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</si>
  <si>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</si>
  <si>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</si>
  <si>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</si>
  <si>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</si>
  <si>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</si>
  <si>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</si>
  <si>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</si>
  <si>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</si>
  <si>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</si>
  <si>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</si>
  <si>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</si>
  <si>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</si>
  <si>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</si>
  <si>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</si>
  <si>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</si>
  <si>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</si>
  <si>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</si>
  <si>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</si>
  <si>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</si>
  <si>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</si>
  <si>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</si>
  <si>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</si>
  <si>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</si>
  <si>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</si>
  <si>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</si>
  <si>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</si>
  <si>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</si>
  <si>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</si>
  <si>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</si>
  <si>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</si>
  <si>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</si>
  <si>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</si>
  <si>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</si>
  <si>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</si>
  <si>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</si>
  <si>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</si>
  <si>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</si>
  <si>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</si>
  <si>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</si>
  <si>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</si>
  <si>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</si>
  <si>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</si>
  <si>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</si>
  <si>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</si>
  <si>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</si>
  <si>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</si>
  <si>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</si>
  <si>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</si>
  <si>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</si>
  <si>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</si>
  <si>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</si>
  <si>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</si>
  <si>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</si>
  <si>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</si>
  <si>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</si>
  <si>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</si>
  <si>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</si>
  <si>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</si>
  <si>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</si>
  <si>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</si>
  <si>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</si>
  <si>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</si>
  <si>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</si>
  <si>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</si>
  <si>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</si>
  <si>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</si>
  <si>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</si>
  <si>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</si>
  <si>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</si>
  <si>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</si>
  <si>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</si>
  <si>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</si>
  <si>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</si>
  <si>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</si>
  <si>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</si>
  <si>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</si>
  <si>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</si>
  <si>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</si>
  <si>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</si>
  <si>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</si>
  <si>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</si>
  <si>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</si>
  <si>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</si>
  <si>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</si>
  <si>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</si>
  <si>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</si>
  <si>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</si>
  <si>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</si>
  <si>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</si>
  <si>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</si>
  <si>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</si>
  <si>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</si>
  <si>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</si>
  <si>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</si>
  <si>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</si>
  <si>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</si>
  <si>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</si>
  <si>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</si>
  <si>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</si>
  <si>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</si>
  <si>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</si>
  <si>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</si>
  <si>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</si>
  <si>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</si>
  <si>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</si>
  <si>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</si>
  <si>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</si>
  <si>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</si>
  <si>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</si>
  <si>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</si>
  <si>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</si>
  <si>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</si>
  <si>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</si>
  <si>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</si>
  <si>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</si>
  <si>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</si>
  <si>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</si>
  <si>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</si>
  <si>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</si>
  <si>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</si>
  <si>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</si>
  <si>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</si>
  <si>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</si>
  <si>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</si>
  <si>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</si>
  <si>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</si>
  <si>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</si>
  <si>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</si>
  <si>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</si>
  <si>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</si>
  <si>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</si>
  <si>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</si>
  <si>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</si>
  <si>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</si>
  <si>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</si>
  <si>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</si>
  <si>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</si>
  <si>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</si>
  <si>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</si>
  <si>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</si>
  <si>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</si>
  <si>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</si>
  <si>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</si>
  <si>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</si>
  <si>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</si>
  <si>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</si>
  <si>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</si>
  <si>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</si>
  <si>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</si>
  <si>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</si>
  <si>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</si>
  <si>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</si>
  <si>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</si>
  <si>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</si>
  <si>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</si>
  <si>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</si>
  <si>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</si>
  <si>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</si>
  <si>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</si>
  <si>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</si>
  <si>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</si>
  <si>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</si>
  <si>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</si>
  <si>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</si>
  <si>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</si>
  <si>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</si>
  <si>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</si>
  <si>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</si>
  <si>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</si>
  <si>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</si>
  <si>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</si>
  <si>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</si>
  <si>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</si>
  <si>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</si>
  <si>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</si>
  <si>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</si>
  <si>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</si>
  <si>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</si>
  <si>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</si>
  <si>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</si>
  <si>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</si>
  <si>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</si>
  <si>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</si>
  <si>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</si>
  <si>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</si>
  <si>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</si>
  <si>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</si>
  <si>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</si>
  <si>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</si>
  <si>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</si>
  <si>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</si>
  <si>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</si>
  <si>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</si>
  <si>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</si>
  <si>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</si>
  <si>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</si>
  <si>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</si>
  <si>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</si>
  <si>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</si>
  <si>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</si>
  <si>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</si>
  <si>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</si>
  <si>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</si>
  <si>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</si>
  <si>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</si>
  <si>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</si>
  <si>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</si>
  <si>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</si>
  <si>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</si>
  <si>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</si>
  <si>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</si>
  <si>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</si>
  <si>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</si>
  <si>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</si>
  <si>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</si>
  <si>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</si>
  <si>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</si>
  <si>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</si>
  <si>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</si>
  <si>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</si>
  <si>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</si>
  <si>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</si>
  <si>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</si>
  <si>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</si>
  <si>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</si>
  <si>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</si>
  <si>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</si>
  <si>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</si>
  <si>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</si>
  <si>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</si>
  <si>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</si>
  <si>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</si>
  <si>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</si>
  <si>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</si>
  <si>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</si>
  <si>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</si>
  <si>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</si>
  <si>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</si>
  <si>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</si>
  <si>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</si>
  <si>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</si>
  <si>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</si>
  <si>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</si>
  <si>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</si>
  <si>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</si>
  <si>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</si>
  <si>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</si>
  <si>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</si>
  <si>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</si>
  <si>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</si>
  <si>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</si>
  <si>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</si>
  <si>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</si>
  <si>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</si>
  <si>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</si>
  <si>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</si>
  <si>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</si>
  <si>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</si>
  <si>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</si>
  <si>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</si>
  <si>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</si>
  <si>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</si>
  <si>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</si>
  <si>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</si>
  <si>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</si>
  <si>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</si>
  <si>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</si>
  <si>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</si>
  <si>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</si>
  <si>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</si>
  <si>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</si>
  <si>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</si>
  <si>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</si>
  <si>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</si>
  <si>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</si>
  <si>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</si>
  <si>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</si>
  <si>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</si>
  <si>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</si>
  <si>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</si>
  <si>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</si>
  <si>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</si>
  <si>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</si>
  <si>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</si>
  <si>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</si>
  <si>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</si>
  <si>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</si>
  <si>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</si>
  <si>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</si>
  <si>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</si>
  <si>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</si>
  <si>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</si>
  <si>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</si>
  <si>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</si>
  <si>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</si>
  <si>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</si>
  <si>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</si>
  <si>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</si>
  <si>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</si>
  <si>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</si>
  <si>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</si>
  <si>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</si>
  <si>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</si>
  <si>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</si>
  <si>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</si>
  <si>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</si>
  <si>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</si>
  <si>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</si>
  <si>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</si>
  <si>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</si>
  <si>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</si>
  <si>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</si>
  <si>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</si>
  <si>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</si>
  <si>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</si>
  <si>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</si>
  <si>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</si>
  <si>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</si>
  <si>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</si>
  <si>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</si>
  <si>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</si>
  <si>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</si>
  <si>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</si>
  <si>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</si>
  <si>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</si>
  <si>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</si>
  <si>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</si>
  <si>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</si>
  <si>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</si>
  <si>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</si>
  <si>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</si>
  <si>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</si>
  <si>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</si>
  <si>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</si>
  <si>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</si>
  <si>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</si>
  <si>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</si>
  <si>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</si>
  <si>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</si>
  <si>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</si>
  <si>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</si>
  <si>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</si>
  <si>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</si>
  <si>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</si>
  <si>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</si>
  <si>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</si>
  <si>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</si>
  <si>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</si>
  <si>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</si>
  <si>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</si>
  <si>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</si>
  <si>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</si>
  <si>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</si>
  <si>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</si>
  <si>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</si>
  <si>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</si>
  <si>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</si>
  <si>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</si>
  <si>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</si>
  <si>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</si>
  <si>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</si>
  <si>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</si>
  <si>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</si>
  <si>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</si>
  <si>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</si>
  <si>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</si>
  <si>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</si>
  <si>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</si>
  <si>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</si>
  <si>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</si>
  <si>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</si>
  <si>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</si>
  <si>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</si>
  <si>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</si>
  <si>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</si>
  <si>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</si>
  <si>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</si>
  <si>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</si>
  <si>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</si>
  <si>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</si>
  <si>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</si>
  <si>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</si>
  <si>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</si>
  <si>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</si>
  <si>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</si>
  <si>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</si>
  <si>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</si>
  <si>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</si>
  <si>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</si>
  <si>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</si>
  <si>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</si>
  <si>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</si>
  <si>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</si>
  <si>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</si>
  <si>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</si>
  <si>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</si>
  <si>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</si>
  <si>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</si>
  <si>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</si>
  <si>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</si>
  <si>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</si>
  <si>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</si>
  <si>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</si>
  <si>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</si>
  <si>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</si>
  <si>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</si>
  <si>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</si>
  <si>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</si>
  <si>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</si>
  <si>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</si>
  <si>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</si>
  <si>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</si>
  <si>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</si>
  <si>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</si>
  <si>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</si>
  <si>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</si>
  <si>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</si>
  <si>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</si>
  <si>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</si>
  <si>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</si>
  <si>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</si>
  <si>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</si>
  <si>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</si>
  <si>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</si>
  <si>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</si>
  <si>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</si>
  <si>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</si>
  <si>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</si>
  <si>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</si>
  <si>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</si>
  <si>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</si>
  <si>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</si>
  <si>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</si>
  <si>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</si>
  <si>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</si>
  <si>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</si>
  <si>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</si>
  <si>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</si>
  <si>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</si>
  <si>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</si>
  <si>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</si>
  <si>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</si>
  <si>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</si>
  <si>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</si>
  <si>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</si>
  <si>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</si>
  <si>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</si>
  <si>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</si>
  <si>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</si>
  <si>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</si>
  <si>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</si>
  <si>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</si>
  <si>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</si>
  <si>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</si>
  <si>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</si>
  <si>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</si>
  <si>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</si>
  <si>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</si>
  <si>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</si>
  <si>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</si>
  <si>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</si>
  <si>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</si>
  <si>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</si>
  <si>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</si>
  <si>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</si>
  <si>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</si>
  <si>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</si>
  <si>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</si>
  <si>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</si>
  <si>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</si>
  <si>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</si>
  <si>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</si>
  <si>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</si>
  <si>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</si>
  <si>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</si>
  <si>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</si>
  <si>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</si>
  <si>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</si>
  <si>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</si>
  <si>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</si>
  <si>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</si>
  <si>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</si>
  <si>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</si>
  <si>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</si>
  <si>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</si>
  <si>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</si>
  <si>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</si>
  <si>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</si>
  <si>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</si>
  <si>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</si>
  <si>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</si>
  <si>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</si>
  <si>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</si>
  <si>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</si>
  <si>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</si>
  <si>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</si>
  <si>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</si>
  <si>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</si>
  <si>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</si>
  <si>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</si>
  <si>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</si>
  <si>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</si>
  <si>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</si>
  <si>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</si>
  <si>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</si>
  <si>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</si>
  <si>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</si>
  <si>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</si>
  <si>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</si>
  <si>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</si>
  <si>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</si>
  <si>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</si>
  <si>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</si>
  <si>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</si>
  <si>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</si>
  <si>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</si>
  <si>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</si>
  <si>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</si>
  <si>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</si>
  <si>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</si>
  <si>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</si>
  <si>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</si>
  <si>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</si>
  <si>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</si>
  <si>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</si>
  <si>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</si>
  <si>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</si>
  <si>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</si>
  <si>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</si>
  <si>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</si>
  <si>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</si>
  <si>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</si>
  <si>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</si>
  <si>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</si>
  <si>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</si>
  <si>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</si>
  <si>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</si>
  <si>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</si>
  <si>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</si>
  <si>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</si>
  <si>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</si>
  <si>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</si>
  <si>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</si>
  <si>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</si>
  <si>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</si>
  <si>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</si>
  <si>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</si>
  <si>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</si>
  <si>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</si>
  <si>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</si>
  <si>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</si>
  <si>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</si>
  <si>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</si>
  <si>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</si>
  <si>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</si>
  <si>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</si>
  <si>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</si>
  <si>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</si>
  <si>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</si>
  <si>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</si>
  <si>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</si>
  <si>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</si>
  <si>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</si>
  <si>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</si>
  <si>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</si>
  <si>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</si>
  <si>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</si>
  <si>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</si>
  <si>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</si>
  <si>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</si>
  <si>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</si>
  <si>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</si>
  <si>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</si>
  <si>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</si>
  <si>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</si>
  <si>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</si>
  <si>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</si>
  <si>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</si>
  <si>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</si>
  <si>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</si>
  <si>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</si>
  <si>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</si>
  <si>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</si>
  <si>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</si>
  <si>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</si>
  <si>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</si>
  <si>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</si>
  <si>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</si>
  <si>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</si>
  <si>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</si>
  <si>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</si>
  <si>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</si>
  <si>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</si>
  <si>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</si>
  <si>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</si>
  <si>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</si>
  <si>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</si>
  <si>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</si>
  <si>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</si>
  <si>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</si>
  <si>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</si>
  <si>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</si>
  <si>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</si>
  <si>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</si>
  <si>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</si>
  <si>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</si>
  <si>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</si>
  <si>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</si>
  <si>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</si>
  <si>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</si>
  <si>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</si>
  <si>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</si>
  <si>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</si>
  <si>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</si>
  <si>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</si>
  <si>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</si>
  <si>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</si>
  <si>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</si>
  <si>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</si>
  <si>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</si>
  <si>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</si>
  <si>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</si>
  <si>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</si>
  <si>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</si>
  <si>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</si>
  <si>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</si>
  <si>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</si>
  <si>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</si>
  <si>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</si>
  <si>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</si>
  <si>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</si>
  <si>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</si>
  <si>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</si>
  <si>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</si>
  <si>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</si>
  <si>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</si>
  <si>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</si>
  <si>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</si>
  <si>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</si>
  <si>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</si>
  <si>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</si>
  <si>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</si>
  <si>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</si>
  <si>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</si>
  <si>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</si>
  <si>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</si>
  <si>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</si>
  <si>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</si>
  <si>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</si>
  <si>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</si>
  <si>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</si>
  <si>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</si>
  <si>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</si>
  <si>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</si>
  <si>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</si>
  <si>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</si>
  <si>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</si>
  <si>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</si>
  <si>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</si>
  <si>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</si>
  <si>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</si>
  <si>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</si>
  <si>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</si>
  <si>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</si>
  <si>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</si>
  <si>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</si>
  <si>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</si>
  <si>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</si>
  <si>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</si>
  <si>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</si>
  <si>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</si>
  <si>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</si>
  <si>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</si>
  <si>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</si>
  <si>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</si>
  <si>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</si>
  <si>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</si>
  <si>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</si>
  <si>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</si>
  <si>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</si>
  <si>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</si>
  <si>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</si>
  <si>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</si>
  <si>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</si>
  <si>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</si>
  <si>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</si>
  <si>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</si>
  <si>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</si>
  <si>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</si>
  <si>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</si>
  <si>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</si>
  <si>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</si>
  <si>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</si>
  <si>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</si>
  <si>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</si>
  <si>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</si>
  <si>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</si>
  <si>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</si>
  <si>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</si>
  <si>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</si>
  <si>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</si>
  <si>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</si>
  <si>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</si>
  <si>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</si>
  <si>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</si>
  <si>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</si>
  <si>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</si>
  <si>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</si>
  <si>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</si>
  <si>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</si>
  <si>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</si>
  <si>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</si>
  <si>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</si>
  <si>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</si>
  <si>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</si>
  <si>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</si>
  <si>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</si>
  <si>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</si>
  <si>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</si>
  <si>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</si>
  <si>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</si>
  <si>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</si>
  <si>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</si>
  <si>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</si>
  <si>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</si>
  <si>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</si>
  <si>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</si>
  <si>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</si>
  <si>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</si>
  <si>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</si>
  <si>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</si>
  <si>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</si>
  <si>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</si>
  <si>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</si>
  <si>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</si>
  <si>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</si>
  <si>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</si>
  <si>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</si>
  <si>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</si>
  <si>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</si>
  <si>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</si>
  <si>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</si>
  <si>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</si>
  <si>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</si>
  <si>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</si>
  <si>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</si>
  <si>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</si>
  <si>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</si>
  <si>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</si>
  <si>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</si>
  <si>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</si>
  <si>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</si>
  <si>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</si>
  <si>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</si>
  <si>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</si>
  <si>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</si>
  <si>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</si>
  <si>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</si>
  <si>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</si>
  <si>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</si>
  <si>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</si>
  <si>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</si>
  <si>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</si>
  <si>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</si>
  <si>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</si>
  <si>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</si>
  <si>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</si>
  <si>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</si>
  <si>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</si>
  <si>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</si>
  <si>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</si>
  <si>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</si>
  <si>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</si>
  <si>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</si>
  <si>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</si>
  <si>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</si>
  <si>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</si>
  <si>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</si>
  <si>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</si>
  <si>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</si>
  <si>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</si>
  <si>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</si>
  <si>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</si>
  <si>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</si>
  <si>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</si>
  <si>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</si>
  <si>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</si>
  <si>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</si>
  <si>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</si>
  <si>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</si>
  <si>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</si>
  <si>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</si>
  <si>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</si>
  <si>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</si>
  <si>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</si>
  <si>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</si>
  <si>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</si>
  <si>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</si>
  <si>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</si>
  <si>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</si>
  <si>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</si>
  <si>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</si>
  <si>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</si>
  <si>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</si>
  <si>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</si>
  <si>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</si>
  <si>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</si>
  <si>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</si>
  <si>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</si>
  <si>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</si>
  <si>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</si>
  <si>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</si>
  <si>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</si>
  <si>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</si>
  <si>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</si>
  <si>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</si>
  <si>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</si>
  <si>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</si>
  <si>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</si>
  <si>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</si>
  <si>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</si>
  <si>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</si>
  <si>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</si>
  <si>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</si>
  <si>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</si>
  <si>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</si>
  <si>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</si>
  <si>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</si>
  <si>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</si>
  <si>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</si>
  <si>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</si>
  <si>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</si>
  <si>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</si>
  <si>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</si>
  <si>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</si>
  <si>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</si>
  <si>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</si>
  <si>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</si>
  <si>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</si>
  <si>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</si>
  <si>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</si>
  <si>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</si>
  <si>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</si>
  <si>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</si>
  <si>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</si>
  <si>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</si>
  <si>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</si>
  <si>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</si>
  <si>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</si>
  <si>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</si>
  <si>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</si>
  <si>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</si>
  <si>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</si>
  <si>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</si>
  <si>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</si>
  <si>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</si>
  <si>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</si>
  <si>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</si>
  <si>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</si>
  <si>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</si>
  <si>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</si>
  <si>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</si>
  <si>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</si>
  <si>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</si>
  <si>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</si>
  <si>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</si>
  <si>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</si>
  <si>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</si>
  <si>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</si>
  <si>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</si>
  <si>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</si>
  <si>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</si>
  <si>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</si>
  <si>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</si>
  <si>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</si>
  <si>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</si>
  <si>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</si>
  <si>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</si>
  <si>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</si>
  <si>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</si>
  <si>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</si>
  <si>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</si>
  <si>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</si>
  <si>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</si>
  <si>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</si>
  <si>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</si>
  <si>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</si>
  <si>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</si>
  <si>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</si>
  <si>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</si>
  <si>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</si>
  <si>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</si>
  <si>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</si>
  <si>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</si>
  <si>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</si>
  <si>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</si>
  <si>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</si>
  <si>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</si>
  <si>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</si>
  <si>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</si>
  <si>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</si>
  <si>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</si>
  <si>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</si>
  <si>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</si>
  <si>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</si>
  <si>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</si>
  <si>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</si>
  <si>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</si>
  <si>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</si>
  <si>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</si>
  <si>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</si>
  <si>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</si>
  <si>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</si>
  <si>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</si>
  <si>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</si>
  <si>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</si>
  <si>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</si>
  <si>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</si>
  <si>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</si>
  <si>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</si>
  <si>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</si>
  <si>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</si>
  <si>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</si>
  <si>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</si>
  <si>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</si>
  <si>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</si>
  <si>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</si>
  <si>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</si>
  <si>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</si>
  <si>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</si>
  <si>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</si>
  <si>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</si>
  <si>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</si>
  <si>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</si>
  <si>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</si>
  <si>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</si>
  <si>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</si>
  <si>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</si>
  <si>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</si>
  <si>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</si>
  <si>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</si>
  <si>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</si>
  <si>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</si>
  <si>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</si>
  <si>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</si>
  <si>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</si>
  <si>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</si>
  <si>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</si>
  <si>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</si>
  <si>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</si>
  <si>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</si>
  <si>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</si>
  <si>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</si>
  <si>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</si>
  <si>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</si>
  <si>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</si>
  <si>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</si>
  <si>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</si>
  <si>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</si>
  <si>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</si>
  <si>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</si>
  <si>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</si>
  <si>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</si>
  <si>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</si>
  <si>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</si>
  <si>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</si>
  <si>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</si>
  <si>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</si>
  <si>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</si>
  <si>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</si>
  <si>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</si>
  <si>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</si>
  <si>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</si>
  <si>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</si>
  <si>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</si>
  <si>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</si>
  <si>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</si>
  <si>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</si>
  <si>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</si>
  <si>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</si>
  <si>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</si>
  <si>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</si>
  <si>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</si>
  <si>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</si>
  <si>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</si>
  <si>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</si>
  <si>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</si>
  <si>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</si>
  <si>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</si>
  <si>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</si>
  <si>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</si>
  <si>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</si>
  <si>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</si>
  <si>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</si>
  <si>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</si>
  <si>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</si>
  <si>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</si>
  <si>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</si>
  <si>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</si>
  <si>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</si>
  <si>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</si>
  <si>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</si>
  <si>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</si>
  <si>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</si>
  <si>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</si>
  <si>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</si>
  <si>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</si>
  <si>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</si>
  <si>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</si>
  <si>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</si>
  <si>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</si>
  <si>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</si>
  <si>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</si>
  <si>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</si>
  <si>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</si>
  <si>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</si>
  <si>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</si>
  <si>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</si>
  <si>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</si>
  <si>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</si>
  <si>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</si>
  <si>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</si>
  <si>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</si>
  <si>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</si>
  <si>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</si>
  <si>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</si>
  <si>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</si>
  <si>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</si>
  <si>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</si>
  <si>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</si>
  <si>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</si>
  <si>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</si>
  <si>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</si>
  <si>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</si>
  <si>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</si>
  <si>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</si>
  <si>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</si>
  <si>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</si>
  <si>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</si>
  <si>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</si>
  <si>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</si>
  <si>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</si>
  <si>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</si>
  <si>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</si>
  <si>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</si>
  <si>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</si>
  <si>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</si>
  <si>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</si>
  <si>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</si>
  <si>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</si>
  <si>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</si>
  <si>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</si>
  <si>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</si>
  <si>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</si>
  <si>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</si>
  <si>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</si>
  <si>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</si>
  <si>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</si>
  <si>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</si>
  <si>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</si>
  <si>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</si>
  <si>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</si>
  <si>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</si>
  <si>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</si>
  <si>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</si>
  <si>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</si>
  <si>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</si>
  <si>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</si>
  <si>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</si>
  <si>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</si>
  <si>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</si>
  <si>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</si>
  <si>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</si>
  <si>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</si>
  <si>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</si>
  <si>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</si>
  <si>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</si>
  <si>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</si>
  <si>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</si>
  <si>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</si>
  <si>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</si>
  <si>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</si>
  <si>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</si>
  <si>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</si>
  <si>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</si>
  <si>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</si>
  <si>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</si>
  <si>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</si>
  <si>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</si>
  <si>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</si>
  <si>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</si>
  <si>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</si>
  <si>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</si>
  <si>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</si>
  <si>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</si>
  <si>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</si>
  <si>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</si>
  <si>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</si>
  <si>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</si>
  <si>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</si>
  <si>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</si>
  <si>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</si>
  <si>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</si>
  <si>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</si>
  <si>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</si>
  <si>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</si>
  <si>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</si>
  <si>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</si>
  <si>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</si>
  <si>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</si>
  <si>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</si>
  <si>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</si>
  <si>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</si>
  <si>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</si>
  <si>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</si>
  <si>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</si>
  <si>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</si>
  <si>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</si>
  <si>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</si>
  <si>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</si>
  <si>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</si>
  <si>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</si>
  <si>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</si>
  <si>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</si>
  <si>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</si>
  <si>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</si>
  <si>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</si>
  <si>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</si>
  <si>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</si>
  <si>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</si>
  <si>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</si>
  <si>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</si>
  <si>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</si>
  <si>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</si>
  <si>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</si>
  <si>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</si>
  <si>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</si>
  <si>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</si>
  <si>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</si>
  <si>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</si>
  <si>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</si>
  <si>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</si>
  <si>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</si>
  <si>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</si>
  <si>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</si>
  <si>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</si>
  <si>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</si>
  <si>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</si>
  <si>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</si>
  <si>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</si>
  <si>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</si>
  <si>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</si>
  <si>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</si>
  <si>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</si>
  <si>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</si>
  <si>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</si>
  <si>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</si>
  <si>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</si>
  <si>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</si>
  <si>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</si>
  <si>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</si>
  <si>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</si>
  <si>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</si>
  <si>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</si>
  <si>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</si>
  <si>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</si>
  <si>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</si>
  <si>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</si>
  <si>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</si>
  <si>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</si>
  <si>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</si>
  <si>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</si>
  <si>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</si>
  <si>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</si>
  <si>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</si>
  <si>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</si>
  <si>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</si>
  <si>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</si>
  <si>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</si>
  <si>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</si>
  <si>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</si>
  <si>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</si>
  <si>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</si>
  <si>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</si>
  <si>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</si>
  <si>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</si>
  <si>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</si>
  <si>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</si>
  <si>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</si>
  <si>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</si>
  <si>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</si>
  <si>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</si>
  <si>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</si>
  <si>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</si>
  <si>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</si>
  <si>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</si>
  <si>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</si>
  <si>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</si>
  <si>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</si>
  <si>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</si>
  <si>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</si>
  <si>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</si>
  <si>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</si>
  <si>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</si>
  <si>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</si>
  <si>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</si>
  <si>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</si>
  <si>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</si>
  <si>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</si>
  <si>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</si>
  <si>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</si>
  <si>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</si>
  <si>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</si>
  <si>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</si>
  <si>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</si>
  <si>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</si>
  <si>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</si>
  <si>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</si>
  <si>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</si>
  <si>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</si>
  <si>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</si>
  <si>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</si>
  <si>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</si>
  <si>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</si>
  <si>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</si>
  <si>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</si>
  <si>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</si>
  <si>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</si>
  <si>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</si>
  <si>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</si>
  <si>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</si>
  <si>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</si>
  <si>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</si>
  <si>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</si>
  <si>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</si>
  <si>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</si>
  <si>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</si>
  <si>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</si>
  <si>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</si>
  <si>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</si>
  <si>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</si>
  <si>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</si>
  <si>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</si>
  <si>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</si>
  <si>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</si>
  <si>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</si>
  <si>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</si>
  <si>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</si>
  <si>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</si>
  <si>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</si>
  <si>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</si>
  <si>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</si>
  <si>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</si>
  <si>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</si>
  <si>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</si>
  <si>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</si>
  <si>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</si>
  <si>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</si>
  <si>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</si>
  <si>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</si>
  <si>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</si>
  <si>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</si>
  <si>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</si>
  <si>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</si>
  <si>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</si>
  <si>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</si>
  <si>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</si>
  <si>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</si>
  <si>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</si>
  <si>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</si>
  <si>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</si>
  <si>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</si>
  <si>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</si>
  <si>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</si>
  <si>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</si>
  <si>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</si>
  <si>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</si>
  <si>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</si>
  <si>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</si>
  <si>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</si>
  <si>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</si>
  <si>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</si>
  <si>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</si>
  <si>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</si>
  <si>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</si>
  <si>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</si>
  <si>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</si>
  <si>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</si>
  <si>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</si>
  <si>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</si>
  <si>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</si>
  <si>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</si>
  <si>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</si>
  <si>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</si>
  <si>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</si>
  <si>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</si>
  <si>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</si>
  <si>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</si>
  <si>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</si>
  <si>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</si>
  <si>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</si>
  <si>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</si>
  <si>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</si>
  <si>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</si>
  <si>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</si>
  <si>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</si>
  <si>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</si>
  <si>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</si>
  <si>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</si>
  <si>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</si>
  <si>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</si>
  <si>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</si>
  <si>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</si>
  <si>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</si>
  <si>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</si>
  <si>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</si>
  <si>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</si>
  <si>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</si>
  <si>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</si>
  <si>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</si>
  <si>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</si>
  <si>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</si>
  <si>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</si>
  <si>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</si>
  <si>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</si>
  <si>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</si>
  <si>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</si>
  <si>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</si>
  <si>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</si>
  <si>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</si>
  <si>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</si>
  <si>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</si>
  <si>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</si>
  <si>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</si>
  <si>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</si>
  <si>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</si>
  <si>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</si>
  <si>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</si>
  <si>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</si>
  <si>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</si>
  <si>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</si>
  <si>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</si>
  <si>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</si>
  <si>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</si>
  <si>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</si>
  <si>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</si>
  <si>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</si>
  <si>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</si>
  <si>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</si>
  <si>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</si>
  <si>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</si>
  <si>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</si>
  <si>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</si>
  <si>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</si>
  <si>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</si>
  <si>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</si>
  <si>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</si>
  <si>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</si>
  <si>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</si>
  <si>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</si>
  <si>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</si>
  <si>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</si>
  <si>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</si>
  <si>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</si>
  <si>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</si>
  <si>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</si>
  <si>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</si>
  <si>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</si>
  <si>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</si>
  <si>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</si>
  <si>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</si>
  <si>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</si>
  <si>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</si>
  <si>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</si>
  <si>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</si>
  <si>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</si>
  <si>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</si>
  <si>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</si>
  <si>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</si>
  <si>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</si>
  <si>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</si>
  <si>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</si>
  <si>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</si>
  <si>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</si>
  <si>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</si>
  <si>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</si>
  <si>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</si>
  <si>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</si>
  <si>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</si>
  <si>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</si>
  <si>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</si>
  <si>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</si>
  <si>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</si>
  <si>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</si>
  <si>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</si>
  <si>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</si>
  <si>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</si>
  <si>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</si>
  <si>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</si>
  <si>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</si>
  <si>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</si>
  <si>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</si>
  <si>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</si>
  <si>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</si>
  <si>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</si>
  <si>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</si>
  <si>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</si>
  <si>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</si>
  <si>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</si>
  <si>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</si>
  <si>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</si>
  <si>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</si>
  <si>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</si>
  <si>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</si>
  <si>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</si>
  <si>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</si>
  <si>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</si>
  <si>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</si>
  <si>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</si>
  <si>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</si>
  <si>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</si>
  <si>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</si>
  <si>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</si>
  <si>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</si>
  <si>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</si>
  <si>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</si>
  <si>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</si>
  <si>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</si>
  <si>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</si>
  <si>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</si>
  <si>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</si>
  <si>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</si>
  <si>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</si>
  <si>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</si>
  <si>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</si>
  <si>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</si>
  <si>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</si>
  <si>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</si>
  <si>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</si>
  <si>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</si>
  <si>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</si>
  <si>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</si>
  <si>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</si>
  <si>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</si>
  <si>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</si>
  <si>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</si>
  <si>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</si>
  <si>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</si>
  <si>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</si>
  <si>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</si>
  <si>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</si>
  <si>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</si>
  <si>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</si>
  <si>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</si>
  <si>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</si>
  <si>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</si>
  <si>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</si>
  <si>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</si>
  <si>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</si>
  <si>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</si>
  <si>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</si>
  <si>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</si>
  <si>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</si>
  <si>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</si>
  <si>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</si>
  <si>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</si>
  <si>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</si>
  <si>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</si>
  <si>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</si>
  <si>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</si>
  <si>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</si>
  <si>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</si>
  <si>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</si>
  <si>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</si>
  <si>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</si>
  <si>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</si>
  <si>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</si>
  <si>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</si>
  <si>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</si>
  <si>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</si>
  <si>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</si>
  <si>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</si>
  <si>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</si>
  <si>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</si>
  <si>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</si>
  <si>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</si>
  <si>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</si>
  <si>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</si>
  <si>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</si>
  <si>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</si>
  <si>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</si>
  <si>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</si>
  <si>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</si>
  <si>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</si>
  <si>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</si>
  <si>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</si>
  <si>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</si>
  <si>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</si>
  <si>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</si>
  <si>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</si>
  <si>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</si>
  <si>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</si>
  <si>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</si>
  <si>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</si>
  <si>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</si>
  <si>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</si>
  <si>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</si>
  <si>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</si>
  <si>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</si>
  <si>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</si>
  <si>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</si>
  <si>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</si>
  <si>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</si>
  <si>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</si>
  <si>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</si>
  <si>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</si>
  <si>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</si>
  <si>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</si>
  <si>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</si>
  <si>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</si>
  <si>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</si>
  <si>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</si>
  <si>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</si>
  <si>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</si>
  <si>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</si>
  <si>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</si>
  <si>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</si>
  <si>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</si>
  <si>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</si>
  <si>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</si>
  <si>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</si>
  <si>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</si>
  <si>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</si>
  <si>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</si>
  <si>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</si>
  <si>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</si>
  <si>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</si>
  <si>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</si>
  <si>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</si>
  <si>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</si>
  <si>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</si>
  <si>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</si>
  <si>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</si>
  <si>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</si>
  <si>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</si>
  <si>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</si>
  <si>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</si>
  <si>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</si>
  <si>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</si>
  <si>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</si>
  <si>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</si>
  <si>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</si>
  <si>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</si>
  <si>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</si>
  <si>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</si>
  <si>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</si>
  <si>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</si>
  <si>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</si>
  <si>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</si>
  <si>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</si>
  <si>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</si>
  <si>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</si>
  <si>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</si>
  <si>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</si>
  <si>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</si>
  <si>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</si>
  <si>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</si>
  <si>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</si>
  <si>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</si>
  <si>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</si>
  <si>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</si>
  <si>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</si>
  <si>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</si>
  <si>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</si>
  <si>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</si>
  <si>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</si>
  <si>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</si>
  <si>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</si>
  <si>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</si>
  <si>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</si>
  <si>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</si>
  <si>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</si>
  <si>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</si>
  <si>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</si>
  <si>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</si>
  <si>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</si>
  <si>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</si>
  <si>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</si>
  <si>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</si>
  <si>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</si>
  <si>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</si>
  <si>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</si>
  <si>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</si>
  <si>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</si>
  <si>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</si>
  <si>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</si>
  <si>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</si>
  <si>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</si>
  <si>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</si>
  <si>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</si>
  <si>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</si>
  <si>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</si>
  <si>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</si>
  <si>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</si>
  <si>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</si>
  <si>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</si>
  <si>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</si>
  <si>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</si>
  <si>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</si>
  <si>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</si>
  <si>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</si>
  <si>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</si>
  <si>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</si>
  <si>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</si>
  <si>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</si>
  <si>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</si>
  <si>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</si>
  <si>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</si>
  <si>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</si>
  <si>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</si>
  <si>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</si>
  <si>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</si>
  <si>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</si>
  <si>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</si>
  <si>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</si>
  <si>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</si>
  <si>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</si>
  <si>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</si>
  <si>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</si>
  <si>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</si>
  <si>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</si>
  <si>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</si>
  <si>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</si>
  <si>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</si>
  <si>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</si>
  <si>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</si>
  <si>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</si>
  <si>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</si>
  <si>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</si>
  <si>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</si>
  <si>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</si>
  <si>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</si>
  <si>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</si>
  <si>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</si>
  <si>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</si>
  <si>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</si>
  <si>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</si>
  <si>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</si>
  <si>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</si>
  <si>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</si>
  <si>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</si>
  <si>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</si>
  <si>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</si>
  <si>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</si>
  <si>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</si>
  <si>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</si>
  <si>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</si>
  <si>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</si>
  <si>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</si>
  <si>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</si>
  <si>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</si>
  <si>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</si>
  <si>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</si>
  <si>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</si>
  <si>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</si>
  <si>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</si>
  <si>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</si>
  <si>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</si>
  <si>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</si>
  <si>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</si>
  <si>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</si>
  <si>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</si>
  <si>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</si>
  <si>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</si>
  <si>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</si>
  <si>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</si>
  <si>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</si>
  <si>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</si>
  <si>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</si>
  <si>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</si>
  <si>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</si>
  <si>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</si>
  <si>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</si>
  <si>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</si>
  <si>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</si>
  <si>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</si>
  <si>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</si>
  <si>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</si>
  <si>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</si>
  <si>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</si>
  <si>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</si>
  <si>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</si>
  <si>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</si>
  <si>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</si>
  <si>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</si>
  <si>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</si>
  <si>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</si>
  <si>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</si>
  <si>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</si>
  <si>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</si>
  <si>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</si>
  <si>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</si>
  <si>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</si>
  <si>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</si>
  <si>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</si>
  <si>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</si>
  <si>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</si>
  <si>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</si>
  <si>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</si>
  <si>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</si>
  <si>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</si>
  <si>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</si>
  <si>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</si>
  <si>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</si>
  <si>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</si>
  <si>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</si>
  <si>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</si>
  <si>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</si>
  <si>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</si>
  <si>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</si>
  <si>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</si>
  <si>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</si>
  <si>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</si>
  <si>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</si>
  <si>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</si>
  <si>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</si>
  <si>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</si>
  <si>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</si>
  <si>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</si>
  <si>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</si>
  <si>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</si>
  <si>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</si>
  <si>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</si>
  <si>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</si>
  <si>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</si>
  <si>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</si>
  <si>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</si>
  <si>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</si>
  <si>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</si>
  <si>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</si>
  <si>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</si>
  <si>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</si>
  <si>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</si>
  <si>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</si>
  <si>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</si>
  <si>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</si>
  <si>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</si>
  <si>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</si>
  <si>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</si>
  <si>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</si>
  <si>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</si>
  <si>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</si>
  <si>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</si>
  <si>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</si>
  <si>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</si>
  <si>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</si>
  <si>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</si>
  <si>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</si>
  <si>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</si>
  <si>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</si>
  <si>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</si>
  <si>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</si>
  <si>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</si>
  <si>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</si>
  <si>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</si>
  <si>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</si>
  <si>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</si>
  <si>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</si>
  <si>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</si>
  <si>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</si>
  <si>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</si>
  <si>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</si>
  <si>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</si>
  <si>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</si>
  <si>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</si>
  <si>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</si>
  <si>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</si>
  <si>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</si>
  <si>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</si>
  <si>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</si>
  <si>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</si>
  <si>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</si>
  <si>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</si>
  <si>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</si>
  <si>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</si>
  <si>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</si>
  <si>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</si>
  <si>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</si>
  <si>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</si>
  <si>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</si>
  <si>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</si>
  <si>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</si>
  <si>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</si>
  <si>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</si>
  <si>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</si>
  <si>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</si>
  <si>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</si>
  <si>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</si>
  <si>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</si>
  <si>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</si>
  <si>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</si>
  <si>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</si>
  <si>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</si>
  <si>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</si>
  <si>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</si>
  <si>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</si>
  <si>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</si>
  <si>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</si>
  <si>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</si>
  <si>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</si>
  <si>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</si>
  <si>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</si>
  <si>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</si>
  <si>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</si>
  <si>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</si>
  <si>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</si>
  <si>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</si>
  <si>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</si>
  <si>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</si>
  <si>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</si>
  <si>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</si>
  <si>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</si>
  <si>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</si>
  <si>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</si>
  <si>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</si>
  <si>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</si>
  <si>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</si>
  <si>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</si>
  <si>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</si>
  <si>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</si>
  <si>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</si>
  <si>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</si>
  <si>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</si>
  <si>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</si>
  <si>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</si>
  <si>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</si>
  <si>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</si>
  <si>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</si>
  <si>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</si>
  <si>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</si>
  <si>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</si>
  <si>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</si>
  <si>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</si>
  <si>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</si>
  <si>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</si>
  <si>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</si>
  <si>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</si>
  <si>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</si>
  <si>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</si>
  <si>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</si>
  <si>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</si>
  <si>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</si>
  <si>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</si>
  <si>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</si>
  <si>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</si>
  <si>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</si>
  <si>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</si>
  <si>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</si>
  <si>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</si>
  <si>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</si>
  <si>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</si>
  <si>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</si>
  <si>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</si>
  <si>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</si>
  <si>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</si>
  <si>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</si>
  <si>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</si>
  <si>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</si>
  <si>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</si>
  <si>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</si>
  <si>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</si>
  <si>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</si>
  <si>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</si>
  <si>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</si>
  <si>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</si>
  <si>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</si>
  <si>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</si>
  <si>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</si>
  <si>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</si>
  <si>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</si>
  <si>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</si>
  <si>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</si>
  <si>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</si>
  <si>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</si>
  <si>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</si>
  <si>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</si>
  <si>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</si>
  <si>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</si>
  <si>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</si>
  <si>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</si>
  <si>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</si>
  <si>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</si>
  <si>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</si>
  <si>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</si>
  <si>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</si>
  <si>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</si>
  <si>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</si>
  <si>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</si>
  <si>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</si>
  <si>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</si>
  <si>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</si>
  <si>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</si>
  <si>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</si>
  <si>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</si>
  <si>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</si>
  <si>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</si>
  <si>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</si>
  <si>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</si>
  <si>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</si>
  <si>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</si>
  <si>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</si>
  <si>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</si>
  <si>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</si>
  <si>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</si>
  <si>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</si>
  <si>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</si>
  <si>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</si>
  <si>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</si>
  <si>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</si>
  <si>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</si>
  <si>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</si>
  <si>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</si>
  <si>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</si>
  <si>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</si>
  <si>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</si>
  <si>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</si>
  <si>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</si>
  <si>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</si>
  <si>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</si>
  <si>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</si>
  <si>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</si>
  <si>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</si>
  <si>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</si>
  <si>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</si>
  <si>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</si>
  <si>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</si>
  <si>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</si>
  <si>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</si>
  <si>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</si>
  <si>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</si>
  <si>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</si>
  <si>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</si>
  <si>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</si>
  <si>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</si>
  <si>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</si>
  <si>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</si>
  <si>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</si>
  <si>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</si>
  <si>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</si>
  <si>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</si>
  <si>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</si>
  <si>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</si>
  <si>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</si>
  <si>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</si>
  <si>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</si>
  <si>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</si>
  <si>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</si>
  <si>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</si>
  <si>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</si>
  <si>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</si>
  <si>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</si>
  <si>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</si>
  <si>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</si>
  <si>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</si>
  <si>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</si>
  <si>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</si>
  <si>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</si>
  <si>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</si>
  <si>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</si>
  <si>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</si>
  <si>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</si>
  <si>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</si>
  <si>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</si>
  <si>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</si>
  <si>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</si>
  <si>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</si>
  <si>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</si>
  <si>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</si>
  <si>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</si>
  <si>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</si>
  <si>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</si>
  <si>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</si>
  <si>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</si>
  <si>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</si>
  <si>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</si>
  <si>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</si>
  <si>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</si>
  <si>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</si>
  <si>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</si>
  <si>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</si>
  <si>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</si>
  <si>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</si>
  <si>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</si>
  <si>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</si>
  <si>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</si>
  <si>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</si>
  <si>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</si>
  <si>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</si>
  <si>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</si>
  <si>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</si>
  <si>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</si>
  <si>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</si>
  <si>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</si>
  <si>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</si>
  <si>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</si>
  <si>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</si>
  <si>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</si>
  <si>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</si>
  <si>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</si>
  <si>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</si>
  <si>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</si>
  <si>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</si>
  <si>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</si>
  <si>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</si>
  <si>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</si>
  <si>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</si>
  <si>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</si>
  <si>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</si>
  <si>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</si>
  <si>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</si>
  <si>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</si>
  <si>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</si>
  <si>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</si>
  <si>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</si>
  <si>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</si>
  <si>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</si>
  <si>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</si>
  <si>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</si>
  <si>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</si>
  <si>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</si>
  <si>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</si>
  <si>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</si>
  <si>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</si>
  <si>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</si>
  <si>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</si>
  <si>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</si>
  <si>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</si>
  <si>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</si>
  <si>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</si>
  <si>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</si>
  <si>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</si>
  <si>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</si>
  <si>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</si>
  <si>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</si>
  <si>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</si>
  <si>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</si>
  <si>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</si>
  <si>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</si>
  <si>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</si>
  <si>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</si>
  <si>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</si>
  <si>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</si>
  <si>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</si>
  <si>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</si>
  <si>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</si>
  <si>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</si>
  <si>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</si>
  <si>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</si>
  <si>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</si>
  <si>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</si>
  <si>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</si>
  <si>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</si>
  <si>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</si>
  <si>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</si>
  <si>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</si>
  <si>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</si>
  <si>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</si>
  <si>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</si>
  <si>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</si>
  <si>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</si>
  <si>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</si>
  <si>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</si>
  <si>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</si>
  <si>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</si>
  <si>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</si>
  <si>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</si>
  <si>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</si>
  <si>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</si>
  <si>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</si>
  <si>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</si>
  <si>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</si>
  <si>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</si>
  <si>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</si>
  <si>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</si>
  <si>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</si>
  <si>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</si>
  <si>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</si>
  <si>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</si>
  <si>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</si>
  <si>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</si>
  <si>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</si>
  <si>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</si>
  <si>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</si>
  <si>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</si>
  <si>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</si>
  <si>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</si>
  <si>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</si>
  <si>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</si>
  <si>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</si>
  <si>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</si>
  <si>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</si>
  <si>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</si>
  <si>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</si>
  <si>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</si>
  <si>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</si>
  <si>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</si>
  <si>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</si>
  <si>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</si>
  <si>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</si>
  <si>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</si>
  <si>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</si>
  <si>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</si>
  <si>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</si>
  <si>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</si>
  <si>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</si>
  <si>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</si>
  <si>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</si>
  <si>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</si>
  <si>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</si>
  <si>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</si>
  <si>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</si>
  <si>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</si>
  <si>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</si>
  <si>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</si>
  <si>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</si>
  <si>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</si>
  <si>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</si>
  <si>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</si>
  <si>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</si>
  <si>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</si>
  <si>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</si>
  <si>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</si>
  <si>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</si>
  <si>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</si>
  <si>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</si>
  <si>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</si>
  <si>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</si>
  <si>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</si>
  <si>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</si>
  <si>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</si>
  <si>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</si>
  <si>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</si>
  <si>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</si>
  <si>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</si>
  <si>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</si>
  <si>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</si>
  <si>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</si>
  <si>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</si>
  <si>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</si>
  <si>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</si>
  <si>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</si>
  <si>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</si>
  <si>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</si>
  <si>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</si>
  <si>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</si>
  <si>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</si>
  <si>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</si>
  <si>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</si>
  <si>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</si>
  <si>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</si>
  <si>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</si>
  <si>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</si>
  <si>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</si>
  <si>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</si>
  <si>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</si>
  <si>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</si>
  <si>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</si>
  <si>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</si>
  <si>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</si>
  <si>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</si>
  <si>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</si>
  <si>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</si>
  <si>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</si>
  <si>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</si>
  <si>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</si>
  <si>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</si>
  <si>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</si>
  <si>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</si>
  <si>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</si>
  <si>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</si>
  <si>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</si>
  <si>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</si>
  <si>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</si>
  <si>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</si>
  <si>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</si>
  <si>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</si>
  <si>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</si>
  <si>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</si>
  <si>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</si>
  <si>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</si>
  <si>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</si>
  <si>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</si>
  <si>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</si>
  <si>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</si>
  <si>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</si>
  <si>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</si>
  <si>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</si>
  <si>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</si>
  <si>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</si>
  <si>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</si>
  <si>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</si>
  <si>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</si>
  <si>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</si>
  <si>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</si>
  <si>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</si>
  <si>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</si>
  <si>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</si>
  <si>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</si>
  <si>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</si>
  <si>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</si>
  <si>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</si>
  <si>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</si>
  <si>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</si>
  <si>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</si>
  <si>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</si>
  <si>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</si>
  <si>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</si>
  <si>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</si>
  <si>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</si>
  <si>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</si>
  <si>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</si>
  <si>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</si>
  <si>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</si>
  <si>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</si>
  <si>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</si>
  <si>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</si>
  <si>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</si>
  <si>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</si>
  <si>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</si>
  <si>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</si>
  <si>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</si>
  <si>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</si>
  <si>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</si>
  <si>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</si>
  <si>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</si>
  <si>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</si>
  <si>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</si>
  <si>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</si>
  <si>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</si>
  <si>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</si>
  <si>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</si>
  <si>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</si>
  <si>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</si>
  <si>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</si>
  <si>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</si>
  <si>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</si>
  <si>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</si>
  <si>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</si>
  <si>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</si>
  <si>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</si>
  <si>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</si>
  <si>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</si>
  <si>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</si>
  <si>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</si>
  <si>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</si>
  <si>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</si>
  <si>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</si>
  <si>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</si>
  <si>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</si>
  <si>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</si>
  <si>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</si>
  <si>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</si>
  <si>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</si>
  <si>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</si>
  <si>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</si>
  <si>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</si>
  <si>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</si>
  <si>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</si>
  <si>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</si>
  <si>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</si>
  <si>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</si>
  <si>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</si>
  <si>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</si>
  <si>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</si>
  <si>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</si>
  <si>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</si>
  <si>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</si>
  <si>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</si>
  <si>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</si>
  <si>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</si>
  <si>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</si>
  <si>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</si>
  <si>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</si>
  <si>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</si>
  <si>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</si>
  <si>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</si>
  <si>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</si>
  <si>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</si>
  <si>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</si>
  <si>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</si>
  <si>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</si>
  <si>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</si>
  <si>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</si>
  <si>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</si>
  <si>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</si>
  <si>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</si>
  <si>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</si>
  <si>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</si>
  <si>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</si>
  <si>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</si>
  <si>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</si>
  <si>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</si>
  <si>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</si>
  <si>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</si>
  <si>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</si>
  <si>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</si>
  <si>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</si>
  <si>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</si>
  <si>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</si>
  <si>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</si>
  <si>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</si>
  <si>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</si>
  <si>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</si>
  <si>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</si>
  <si>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</si>
  <si>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</si>
  <si>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</si>
  <si>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</si>
  <si>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</si>
  <si>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</si>
  <si>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</si>
  <si>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</si>
  <si>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</si>
  <si>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</si>
  <si>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</si>
  <si>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</si>
  <si>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</si>
  <si>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</si>
  <si>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</si>
  <si>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</si>
  <si>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</si>
  <si>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</si>
  <si>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</si>
  <si>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</si>
  <si>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</si>
  <si>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</si>
  <si>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</si>
  <si>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</si>
  <si>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</si>
  <si>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</si>
  <si>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</si>
  <si>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</si>
  <si>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</si>
  <si>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</si>
  <si>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</si>
  <si>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</si>
  <si>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</si>
  <si>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</si>
  <si>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</si>
  <si>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</si>
  <si>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</si>
  <si>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</si>
  <si>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</si>
  <si>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</si>
  <si>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</si>
  <si>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</si>
  <si>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</si>
  <si>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</si>
  <si>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</si>
  <si>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</si>
  <si>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</si>
  <si>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</si>
  <si>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</si>
  <si>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</si>
  <si>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</si>
  <si>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</si>
  <si>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</si>
  <si>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</si>
  <si>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</si>
  <si>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</si>
  <si>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</si>
  <si>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</si>
  <si>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</si>
  <si>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</si>
  <si>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</si>
  <si>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</si>
  <si>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</si>
  <si>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</si>
  <si>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</si>
  <si>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</si>
  <si>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</si>
  <si>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</si>
  <si>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</si>
  <si>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</si>
  <si>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</si>
  <si>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</si>
  <si>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</si>
  <si>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</si>
  <si>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</si>
  <si>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</si>
  <si>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</si>
  <si>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</si>
  <si>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</si>
  <si>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</si>
  <si>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</si>
  <si>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</si>
  <si>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</si>
  <si>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</si>
  <si>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</si>
  <si>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</si>
  <si>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</si>
  <si>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</si>
  <si>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</si>
  <si>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</si>
  <si>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</si>
  <si>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</si>
  <si>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</si>
  <si>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</si>
  <si>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</si>
  <si>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</si>
  <si>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</si>
  <si>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</si>
  <si>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</si>
  <si>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</si>
  <si>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</si>
  <si>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</si>
  <si>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</si>
  <si>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</si>
  <si>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</si>
  <si>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</si>
  <si>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</si>
  <si>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</si>
  <si>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</si>
  <si>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</si>
  <si>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</si>
  <si>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</si>
  <si>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</si>
  <si>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</si>
  <si>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</si>
  <si>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</si>
  <si>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</si>
  <si>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</si>
  <si>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</si>
  <si>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</si>
  <si>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</si>
  <si>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</si>
  <si>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</si>
  <si>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</si>
  <si>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</si>
  <si>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</si>
  <si>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</si>
  <si>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</si>
  <si>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</si>
  <si>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</si>
  <si>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</si>
  <si>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</si>
  <si>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</si>
  <si>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</si>
  <si>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</si>
  <si>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</si>
  <si>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</si>
  <si>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</si>
  <si>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</si>
  <si>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</si>
  <si>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</si>
  <si>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</si>
  <si>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</si>
  <si>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</si>
  <si>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</si>
  <si>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</si>
  <si>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</si>
  <si>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</si>
  <si>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</si>
  <si>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</si>
  <si>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</si>
  <si>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</si>
  <si>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</si>
  <si>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</si>
  <si>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</si>
  <si>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</si>
  <si>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</si>
  <si>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</si>
  <si>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</si>
  <si>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</si>
  <si>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</si>
  <si>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</si>
  <si>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</si>
  <si>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</si>
  <si>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</si>
  <si>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</si>
  <si>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</si>
  <si>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</si>
  <si>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</si>
  <si>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</si>
  <si>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</si>
  <si>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</si>
  <si>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</si>
  <si>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</si>
  <si>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</si>
  <si>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</si>
  <si>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</si>
  <si>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</si>
  <si>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</si>
  <si>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</si>
  <si>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</si>
  <si>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</si>
  <si>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</si>
  <si>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</si>
  <si>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</si>
  <si>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</si>
  <si>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</si>
  <si>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</si>
  <si>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</si>
  <si>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</si>
  <si>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</si>
  <si>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</si>
  <si>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</si>
  <si>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</si>
  <si>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</si>
  <si>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</si>
  <si>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</si>
  <si>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</si>
  <si>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</si>
  <si>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</si>
  <si>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</si>
  <si>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</si>
  <si>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</si>
  <si>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</si>
  <si>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</si>
  <si>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</si>
  <si>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</si>
  <si>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</si>
  <si>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</si>
  <si>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</si>
  <si>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</si>
  <si>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</si>
  <si>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</si>
  <si>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</si>
  <si>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</si>
  <si>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</si>
  <si>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</si>
  <si>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</si>
  <si>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</si>
  <si>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</si>
  <si>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</si>
  <si>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</si>
  <si>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</si>
  <si>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</si>
  <si>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</si>
  <si>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</si>
  <si>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</si>
  <si>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</si>
  <si>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</si>
  <si>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</si>
  <si>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</si>
  <si>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</si>
  <si>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</si>
  <si>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</si>
  <si>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</si>
  <si>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</si>
  <si>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</si>
  <si>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</si>
  <si>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</si>
  <si>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</si>
  <si>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</si>
  <si>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</si>
  <si>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</si>
  <si>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</si>
  <si>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</si>
  <si>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</si>
  <si>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</si>
  <si>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</si>
  <si>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</si>
  <si>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</si>
  <si>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</si>
  <si>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</si>
  <si>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</si>
  <si>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</si>
  <si>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</si>
  <si>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</si>
  <si>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</si>
  <si>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</si>
  <si>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</si>
  <si>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</si>
  <si>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</si>
  <si>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</si>
  <si>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</si>
  <si>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</si>
  <si>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</si>
  <si>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</si>
  <si>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</si>
  <si>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</si>
  <si>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</si>
  <si>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</si>
  <si>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</si>
  <si>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</si>
  <si>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</si>
  <si>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</si>
  <si>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</si>
  <si>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</si>
  <si>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</si>
  <si>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</si>
  <si>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</si>
  <si>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</si>
  <si>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</si>
  <si>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</si>
  <si>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</si>
  <si>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</si>
  <si>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</si>
  <si>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</si>
  <si>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</si>
  <si>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</si>
  <si>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</si>
  <si>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</si>
  <si>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</si>
  <si>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</si>
  <si>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</si>
  <si>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</si>
  <si>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</si>
  <si>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</si>
  <si>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</si>
  <si>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</si>
  <si>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</si>
  <si>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</si>
  <si>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</si>
  <si>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</si>
  <si>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</si>
  <si>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</si>
  <si>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</si>
  <si>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</si>
  <si>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</si>
  <si>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</si>
  <si>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</si>
  <si>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</si>
  <si>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</si>
  <si>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</si>
  <si>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</si>
  <si>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</si>
  <si>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</si>
  <si>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</si>
  <si>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</si>
  <si>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</si>
  <si>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</si>
  <si>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</si>
  <si>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</si>
  <si>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</si>
  <si>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</si>
  <si>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</si>
  <si>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</si>
  <si>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</si>
  <si>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</si>
  <si>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</si>
  <si>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</si>
  <si>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</si>
  <si>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</si>
  <si>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</si>
  <si>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</si>
  <si>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</si>
  <si>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</si>
  <si>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</si>
  <si>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</si>
  <si>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</si>
  <si>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</si>
  <si>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</si>
  <si>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</si>
  <si>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</si>
  <si>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</si>
  <si>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</si>
  <si>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</si>
  <si>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</si>
  <si>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</si>
  <si>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</si>
  <si>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</si>
  <si>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</si>
  <si>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</si>
  <si>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</si>
  <si>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</si>
  <si>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</si>
  <si>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</si>
  <si>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</si>
  <si>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</si>
  <si>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</si>
  <si>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</si>
  <si>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</si>
  <si>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</si>
  <si>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</si>
  <si>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</si>
  <si>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</si>
  <si>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</si>
  <si>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</si>
  <si>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</si>
  <si>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</si>
  <si>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</si>
  <si>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</si>
  <si>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</si>
  <si>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</si>
  <si>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</si>
  <si>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</si>
  <si>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</si>
  <si>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</si>
  <si>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</si>
  <si>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</si>
  <si>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</si>
  <si>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</si>
  <si>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</si>
  <si>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</si>
  <si>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</si>
  <si>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</si>
  <si>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</si>
  <si>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</si>
  <si>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</si>
  <si>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</si>
  <si>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</si>
  <si>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</si>
  <si>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</si>
  <si>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</si>
  <si>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</si>
  <si>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</si>
  <si>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</si>
  <si>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</si>
  <si>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</si>
  <si>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</si>
  <si>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</si>
  <si>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</si>
  <si>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</si>
  <si>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</si>
  <si>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</si>
  <si>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</si>
  <si>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</si>
  <si>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</si>
  <si>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</si>
  <si>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</si>
  <si>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</si>
  <si>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</si>
  <si>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</si>
  <si>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</si>
  <si>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</si>
  <si>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</si>
  <si>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</si>
  <si>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</si>
  <si>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</si>
  <si>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</si>
  <si>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</si>
  <si>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</si>
  <si>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</si>
  <si>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</si>
  <si>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</si>
  <si>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</si>
  <si>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</si>
  <si>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</si>
  <si>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</si>
  <si>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</si>
  <si>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</si>
  <si>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</si>
  <si>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</si>
  <si>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</si>
  <si>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</si>
  <si>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</si>
  <si>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</si>
  <si>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</si>
  <si>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</si>
  <si>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</si>
  <si>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</si>
  <si>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</si>
  <si>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</si>
  <si>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</si>
  <si>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</si>
  <si>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</si>
  <si>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</si>
  <si>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</si>
  <si>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</si>
  <si>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</si>
  <si>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</si>
  <si>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</si>
  <si>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</si>
  <si>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</si>
  <si>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</si>
  <si>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</si>
  <si>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</si>
  <si>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</si>
  <si>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</si>
  <si>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</si>
  <si>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</si>
  <si>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</si>
  <si>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</si>
  <si>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</si>
  <si>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</si>
  <si>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</si>
  <si>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</si>
  <si>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</si>
  <si>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</si>
  <si>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</si>
  <si>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</si>
  <si>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</si>
  <si>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</si>
  <si>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</si>
  <si>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</si>
  <si>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</si>
  <si>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</si>
  <si>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</si>
  <si>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</si>
  <si>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</si>
  <si>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</si>
  <si>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</si>
  <si>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</si>
  <si>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</si>
  <si>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</si>
  <si>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</si>
  <si>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</si>
  <si>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</si>
  <si>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</si>
  <si>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</si>
  <si>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</si>
  <si>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</si>
  <si>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</si>
  <si>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</si>
  <si>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</si>
  <si>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</si>
  <si>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</si>
  <si>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</si>
  <si>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</si>
  <si>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</si>
  <si>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</si>
  <si>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</si>
  <si>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</si>
  <si>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</si>
  <si>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</si>
  <si>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</si>
  <si>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</si>
  <si>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</si>
  <si>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</si>
  <si>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</si>
  <si>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</si>
  <si>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</si>
  <si>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</si>
  <si>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</si>
  <si>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</si>
  <si>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</si>
  <si>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</si>
  <si>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</si>
  <si>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</si>
  <si>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</si>
  <si>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</si>
  <si>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</si>
  <si>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</si>
  <si>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</si>
  <si>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</si>
  <si>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</si>
  <si>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</si>
  <si>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</si>
  <si>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</si>
  <si>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</si>
  <si>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</si>
  <si>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</si>
  <si>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</si>
  <si>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</si>
  <si>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</si>
  <si>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</si>
  <si>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</si>
  <si>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</si>
  <si>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</si>
  <si>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</si>
  <si>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</si>
  <si>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</si>
  <si>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</si>
  <si>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</si>
  <si>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</si>
  <si>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</si>
  <si>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</si>
  <si>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</si>
  <si>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</si>
  <si>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</si>
  <si>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</si>
  <si>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</si>
  <si>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</si>
  <si>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</si>
  <si>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</si>
  <si>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</si>
  <si>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</si>
  <si>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</si>
  <si>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</si>
  <si>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</si>
  <si>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</si>
  <si>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</si>
  <si>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</si>
  <si>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</si>
  <si>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</si>
  <si>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</si>
  <si>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</si>
  <si>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</si>
  <si>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</si>
  <si>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</si>
  <si>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</si>
  <si>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</si>
  <si>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</si>
  <si>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</si>
  <si>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</si>
  <si>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</si>
  <si>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</si>
  <si>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</si>
  <si>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</si>
  <si>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</si>
  <si>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</si>
  <si>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</si>
  <si>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</si>
  <si>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</si>
  <si>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</si>
  <si>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</si>
  <si>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</si>
  <si>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</si>
  <si>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</si>
  <si>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</si>
  <si>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</si>
  <si>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</si>
  <si>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</si>
  <si>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</si>
  <si>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</si>
  <si>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</si>
  <si>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</si>
  <si>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</si>
  <si>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</si>
  <si>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</si>
  <si>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</si>
  <si>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</si>
  <si>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</si>
  <si>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</si>
  <si>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</si>
  <si>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</si>
  <si>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</si>
  <si>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</si>
  <si>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</si>
  <si>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</si>
  <si>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</si>
  <si>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</si>
  <si>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</si>
  <si>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</si>
  <si>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</si>
  <si>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</si>
  <si>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</si>
  <si>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</si>
  <si>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</si>
  <si>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</si>
  <si>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</si>
  <si>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</si>
  <si>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</si>
  <si>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</si>
  <si>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</si>
  <si>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</si>
  <si>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</si>
  <si>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</si>
  <si>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</si>
  <si>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</si>
  <si>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</si>
  <si>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</si>
  <si>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</si>
  <si>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</si>
  <si>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</si>
  <si>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</si>
  <si>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</si>
  <si>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</si>
  <si>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</si>
  <si>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</si>
  <si>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</si>
  <si>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</si>
  <si>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</si>
  <si>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</si>
  <si>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</si>
  <si>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</si>
  <si>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</si>
  <si>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</si>
  <si>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</si>
  <si>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</si>
  <si>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</si>
  <si>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</si>
  <si>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</si>
  <si>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</si>
  <si>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</si>
  <si>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</si>
  <si>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</si>
  <si>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</si>
  <si>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</si>
  <si>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</si>
  <si>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</si>
  <si>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</si>
  <si>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</si>
  <si>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</si>
  <si>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</si>
  <si>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</si>
  <si>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</si>
  <si>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</si>
  <si>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</si>
  <si>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</si>
  <si>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</si>
  <si>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</si>
  <si>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</si>
  <si>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</si>
  <si>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</si>
  <si>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</si>
  <si>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</si>
  <si>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</si>
  <si>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</si>
  <si>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</si>
  <si>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</si>
  <si>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</si>
  <si>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</si>
  <si>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</si>
  <si>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</si>
  <si>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</si>
  <si>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</si>
  <si>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</si>
  <si>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</si>
  <si>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</si>
  <si>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</si>
  <si>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</si>
  <si>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</si>
  <si>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</si>
  <si>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</si>
  <si>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</si>
  <si>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</si>
  <si>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</si>
  <si>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</si>
  <si>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</si>
  <si>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</si>
  <si>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</si>
  <si>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</si>
  <si>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</si>
  <si>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</si>
  <si>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</si>
  <si>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</si>
  <si>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</si>
  <si>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</si>
  <si>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</si>
  <si>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</si>
  <si>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</si>
  <si>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</si>
  <si>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</si>
  <si>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</si>
  <si>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</si>
  <si>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</si>
  <si>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</si>
  <si>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</si>
  <si>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</si>
  <si>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</si>
  <si>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</si>
  <si>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</si>
  <si>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</si>
  <si>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</si>
  <si>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</si>
  <si>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</si>
  <si>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</si>
  <si>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</si>
  <si>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</si>
  <si>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</si>
  <si>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</si>
  <si>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</si>
  <si>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</si>
  <si>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</si>
  <si>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</si>
  <si>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</si>
  <si>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</si>
  <si>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</si>
  <si>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</si>
  <si>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</si>
  <si>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</si>
  <si>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</si>
  <si>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</si>
  <si>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</si>
  <si>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</si>
  <si>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</si>
  <si>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</si>
  <si>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</si>
  <si>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</si>
  <si>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</si>
  <si>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</si>
  <si>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</si>
  <si>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</si>
  <si>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</si>
  <si>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</si>
  <si>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</si>
  <si>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</si>
  <si>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</si>
  <si>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</si>
  <si>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</si>
  <si>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</si>
  <si>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</si>
  <si>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</si>
  <si>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</si>
  <si>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</si>
  <si>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</si>
  <si>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</si>
  <si>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</si>
  <si>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</si>
  <si>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</si>
  <si>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</si>
  <si>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</si>
  <si>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</si>
  <si>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</si>
  <si>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</si>
  <si>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</si>
  <si>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</si>
  <si>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</si>
  <si>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</si>
  <si>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</si>
  <si>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</si>
  <si>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</si>
  <si>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</si>
  <si>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</si>
  <si>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</si>
  <si>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</si>
  <si>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</si>
  <si>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</si>
  <si>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</si>
  <si>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</si>
  <si>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</si>
  <si>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</si>
  <si>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</si>
  <si>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</si>
  <si>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</si>
  <si>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</si>
  <si>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</si>
  <si>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</si>
  <si>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</si>
  <si>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</si>
  <si>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</si>
  <si>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</si>
  <si>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</si>
  <si>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</si>
  <si>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</si>
  <si>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</si>
  <si>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</si>
  <si>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</si>
  <si>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</si>
  <si>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</si>
  <si>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</si>
  <si>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</si>
  <si>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</si>
  <si>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</si>
  <si>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</si>
  <si>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</si>
  <si>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</si>
  <si>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</si>
  <si>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</si>
  <si>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</si>
  <si>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</si>
  <si>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</si>
  <si>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</si>
  <si>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</si>
  <si>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</si>
  <si>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</si>
  <si>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</si>
  <si>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</si>
  <si>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</si>
  <si>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</si>
  <si>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</si>
  <si>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</si>
  <si>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</si>
  <si>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</si>
  <si>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</si>
  <si>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</si>
  <si>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</si>
  <si>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</si>
  <si>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</si>
  <si>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</si>
  <si>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</si>
  <si>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</si>
  <si>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</si>
  <si>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</si>
  <si>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</si>
  <si>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</si>
  <si>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</si>
  <si>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</si>
  <si>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</si>
  <si>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</si>
  <si>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</si>
  <si>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</si>
  <si>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</si>
  <si>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</si>
  <si>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</si>
  <si>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</si>
  <si>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</si>
  <si>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</si>
  <si>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</si>
  <si>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</si>
  <si>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</si>
  <si>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</si>
  <si>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</si>
  <si>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</si>
  <si>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</si>
  <si>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</si>
  <si>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</si>
  <si>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</si>
  <si>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</si>
  <si>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</si>
  <si>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</si>
  <si>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</si>
  <si>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</si>
  <si>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</si>
  <si>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</si>
  <si>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</si>
  <si>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</si>
  <si>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</si>
  <si>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</si>
  <si>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</si>
  <si>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</si>
  <si>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</si>
  <si>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</si>
  <si>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</si>
  <si>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</si>
  <si>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</si>
  <si>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</si>
  <si>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</si>
  <si>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</si>
  <si>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</si>
  <si>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</si>
  <si>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</si>
  <si>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</si>
  <si>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</si>
  <si>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</si>
  <si>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</si>
  <si>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</si>
  <si>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</si>
  <si>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</si>
  <si>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</si>
  <si>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</si>
  <si>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</si>
  <si>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</si>
  <si>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</si>
  <si>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</si>
  <si>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</si>
  <si>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</si>
  <si>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</si>
  <si>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</si>
  <si>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</si>
  <si>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</si>
  <si>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</si>
  <si>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</si>
  <si>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</si>
  <si>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</si>
  <si>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</si>
  <si>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</si>
  <si>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</si>
  <si>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</si>
  <si>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</si>
  <si>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</si>
  <si>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</si>
  <si>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</si>
  <si>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</si>
  <si>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</si>
  <si>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</si>
  <si>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</si>
  <si>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</si>
  <si>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</si>
  <si>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</si>
  <si>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</si>
  <si>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</si>
  <si>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</si>
  <si>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</si>
  <si>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</si>
  <si>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</si>
  <si>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</si>
  <si>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</si>
  <si>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</si>
  <si>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</si>
  <si>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</si>
  <si>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</si>
  <si>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</si>
  <si>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</si>
  <si>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</si>
  <si>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</si>
  <si>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</si>
  <si>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</si>
  <si>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</si>
  <si>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</si>
  <si>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</si>
  <si>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</si>
  <si>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</si>
  <si>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</si>
  <si>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</si>
  <si>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</si>
  <si>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</si>
  <si>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</si>
  <si>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</si>
  <si>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</si>
  <si>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</si>
  <si>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</si>
  <si>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</si>
  <si>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</si>
  <si>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</si>
  <si>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</si>
  <si>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</si>
  <si>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</si>
  <si>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</si>
  <si>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</si>
  <si>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</si>
  <si>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</si>
  <si>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</si>
  <si>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</si>
  <si>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</si>
  <si>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</si>
  <si>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</si>
  <si>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</si>
  <si>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</si>
  <si>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</si>
  <si>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</si>
  <si>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</si>
  <si>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</si>
  <si>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</si>
  <si>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</si>
  <si>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</si>
  <si>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</si>
  <si>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</si>
  <si>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</si>
  <si>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</si>
  <si>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</si>
  <si>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</si>
  <si>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</si>
  <si>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</si>
  <si>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</si>
  <si>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</si>
  <si>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</si>
  <si>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</si>
  <si>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</si>
  <si>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</si>
  <si>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</si>
  <si>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</si>
  <si>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</si>
  <si>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</si>
  <si>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</si>
  <si>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</si>
  <si>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</si>
  <si>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</si>
  <si>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</si>
  <si>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</si>
  <si>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</si>
  <si>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</si>
  <si>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</si>
  <si>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</si>
  <si>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</si>
  <si>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</si>
  <si>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</si>
  <si>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</si>
  <si>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</si>
  <si>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</si>
  <si>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</si>
  <si>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</si>
  <si>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</si>
  <si>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</si>
  <si>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</si>
  <si>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</si>
  <si>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</si>
  <si>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</si>
  <si>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</si>
  <si>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</si>
  <si>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</si>
  <si>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</si>
  <si>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</si>
  <si>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</si>
  <si>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</si>
  <si>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</si>
  <si>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</si>
  <si>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</si>
  <si>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</si>
  <si>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</si>
  <si>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</si>
  <si>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</si>
  <si>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</si>
  <si>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</si>
  <si>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</si>
  <si>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</si>
  <si>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</si>
  <si>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</si>
  <si>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</si>
  <si>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</si>
  <si>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</si>
  <si>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</si>
  <si>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</si>
  <si>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</si>
  <si>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</si>
  <si>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</si>
  <si>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</si>
  <si>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</si>
  <si>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</si>
  <si>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</si>
  <si>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</si>
  <si>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</si>
  <si>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</si>
  <si>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</si>
  <si>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</si>
  <si>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</si>
  <si>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</si>
  <si>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</si>
  <si>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</si>
  <si>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</si>
  <si>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</si>
  <si>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</si>
  <si>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</si>
  <si>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</si>
  <si>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</si>
  <si>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</si>
  <si>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</si>
  <si>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</si>
  <si>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</si>
  <si>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</si>
  <si>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</si>
  <si>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</si>
  <si>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</si>
  <si>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</si>
  <si>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</si>
  <si>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</si>
  <si>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</si>
  <si>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</si>
  <si>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</si>
  <si>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</si>
  <si>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</si>
  <si>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</si>
  <si>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</si>
  <si>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</si>
  <si>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</si>
  <si>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</si>
  <si>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</si>
  <si>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</si>
  <si>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</si>
  <si>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</si>
  <si>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</si>
  <si>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</si>
  <si>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</si>
  <si>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</si>
  <si>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</si>
  <si>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</si>
  <si>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</si>
  <si>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</si>
  <si>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</si>
  <si>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</si>
  <si>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</si>
  <si>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</si>
  <si>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</si>
  <si>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</si>
  <si>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</si>
  <si>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</si>
  <si>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</si>
  <si>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</si>
  <si>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</si>
  <si>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</si>
  <si>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</si>
  <si>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</si>
  <si>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</si>
  <si>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</si>
  <si>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</si>
  <si>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</si>
  <si>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</si>
  <si>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</si>
  <si>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</si>
  <si>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</si>
  <si>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</si>
  <si>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</si>
  <si>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</si>
  <si>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</si>
  <si>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</si>
  <si>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</si>
  <si>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</si>
  <si>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</si>
  <si>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</si>
  <si>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</si>
  <si>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</si>
  <si>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</si>
  <si>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</si>
  <si>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</si>
  <si>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</si>
  <si>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</si>
  <si>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</si>
  <si>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</si>
  <si>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</si>
  <si>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</si>
  <si>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</si>
  <si>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</si>
  <si>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</si>
  <si>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</si>
  <si>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</si>
  <si>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</si>
  <si>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</si>
  <si>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</si>
  <si>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</si>
  <si>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</si>
  <si>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</si>
  <si>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</si>
  <si>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</si>
  <si>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</si>
  <si>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</si>
  <si>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</si>
  <si>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</si>
  <si>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</si>
  <si>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</si>
  <si>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</si>
  <si>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</si>
  <si>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</si>
  <si>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</si>
  <si>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</si>
  <si>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</si>
  <si>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</si>
  <si>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</si>
  <si>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</si>
  <si>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</si>
  <si>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</si>
  <si>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</si>
  <si>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</si>
  <si>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</si>
  <si>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</si>
  <si>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</si>
  <si>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</si>
  <si>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</si>
  <si>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</si>
  <si>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</si>
  <si>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</si>
  <si>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</si>
  <si>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</si>
  <si>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</si>
  <si>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</si>
  <si>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</si>
  <si>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</si>
  <si>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</si>
  <si>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</si>
  <si>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</si>
  <si>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</si>
  <si>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</si>
  <si>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</si>
  <si>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</si>
  <si>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</si>
  <si>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</si>
  <si>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</si>
  <si>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</si>
  <si>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</si>
  <si>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</si>
  <si>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</si>
  <si>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</si>
  <si>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</si>
  <si>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</si>
  <si>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</si>
  <si>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</si>
  <si>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</si>
  <si>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</si>
  <si>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</si>
  <si>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</si>
  <si>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</si>
  <si>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</si>
  <si>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</si>
  <si>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</si>
  <si>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</si>
  <si>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</si>
  <si>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</si>
  <si>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</si>
  <si>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</si>
  <si>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</si>
  <si>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</si>
  <si>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</si>
  <si>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</si>
  <si>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</si>
  <si>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</si>
  <si>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</si>
  <si>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</si>
  <si>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</si>
  <si>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</si>
  <si>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</si>
  <si>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</si>
  <si>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</si>
  <si>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</si>
  <si>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</si>
  <si>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</si>
  <si>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</si>
  <si>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</si>
  <si>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</si>
  <si>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</si>
  <si>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</si>
  <si>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</si>
  <si>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</si>
  <si>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</si>
  <si>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</si>
  <si>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</si>
  <si>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</si>
  <si>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</si>
  <si>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</si>
  <si>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</si>
  <si>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</si>
  <si>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</si>
  <si>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</si>
  <si>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</si>
  <si>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</si>
  <si>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</si>
  <si>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</si>
  <si>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</si>
  <si>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</si>
  <si>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</si>
  <si>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</si>
  <si>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</si>
  <si>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</si>
  <si>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</si>
  <si>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</si>
  <si>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</si>
  <si>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</si>
  <si>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</si>
  <si>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</si>
  <si>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</si>
  <si>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</si>
  <si>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</si>
  <si>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</si>
  <si>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</si>
  <si>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</si>
  <si>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</si>
  <si>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</si>
  <si>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</si>
  <si>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</si>
  <si>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</si>
  <si>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</si>
  <si>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</si>
  <si>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</si>
  <si>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</si>
  <si>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</si>
  <si>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</si>
  <si>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</si>
  <si>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</si>
  <si>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</si>
  <si>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</si>
  <si>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</si>
  <si>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</si>
  <si>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</si>
  <si>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</si>
  <si>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</si>
  <si>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</si>
  <si>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</si>
  <si>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</si>
  <si>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</si>
  <si>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</si>
  <si>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</si>
  <si>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</si>
  <si>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</si>
  <si>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</si>
  <si>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</si>
  <si>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</si>
  <si>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</si>
  <si>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</si>
  <si>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</si>
  <si>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</si>
  <si>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</si>
  <si>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</si>
  <si>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</si>
  <si>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</si>
  <si>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</si>
  <si>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</si>
  <si>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</si>
  <si>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</si>
  <si>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</si>
  <si>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</si>
  <si>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</si>
  <si>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</si>
  <si>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</si>
  <si>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</si>
  <si>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</si>
  <si>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</si>
  <si>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</si>
  <si>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</si>
  <si>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</si>
  <si>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</si>
  <si>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</si>
  <si>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</si>
  <si>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</si>
  <si>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</si>
  <si>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</si>
  <si>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</si>
  <si>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</si>
  <si>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</si>
  <si>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</si>
  <si>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</si>
  <si>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</si>
  <si>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</si>
  <si>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</si>
  <si>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</si>
  <si>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</si>
  <si>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</si>
  <si>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</si>
  <si>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</si>
  <si>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</si>
  <si>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</si>
  <si>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</si>
  <si>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</si>
  <si>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</si>
  <si>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</si>
  <si>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</si>
  <si>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</si>
  <si>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</si>
  <si>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</si>
  <si>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</si>
  <si>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</si>
  <si>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</si>
  <si>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</si>
  <si>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</si>
  <si>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</si>
  <si>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</si>
  <si>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</si>
  <si>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</si>
  <si>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</si>
  <si>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</si>
  <si>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</si>
  <si>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</si>
  <si>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</si>
  <si>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</si>
  <si>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</si>
  <si>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</si>
  <si>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</si>
  <si>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</si>
  <si>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</si>
  <si>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</si>
  <si>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</si>
  <si>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</si>
  <si>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</si>
  <si>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</si>
  <si>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</si>
  <si>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</si>
  <si>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</si>
  <si>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</si>
  <si>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</si>
  <si>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</si>
  <si>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</si>
  <si>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</si>
  <si>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</si>
  <si>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</si>
  <si>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</si>
  <si>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</si>
  <si>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</si>
  <si>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</si>
  <si>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</si>
  <si>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</si>
  <si>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</si>
  <si>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</si>
  <si>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</si>
  <si>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</si>
  <si>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</si>
  <si>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</si>
  <si>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</si>
  <si>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</si>
  <si>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</si>
  <si>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</si>
  <si>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</si>
  <si>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</si>
  <si>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</si>
  <si>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</si>
  <si>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</si>
  <si>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</si>
  <si>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</si>
  <si>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</si>
  <si>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</si>
  <si>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</si>
  <si>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</si>
  <si>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</si>
  <si>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</si>
  <si>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</si>
  <si>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</si>
  <si>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</si>
  <si>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</si>
  <si>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</si>
  <si>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</si>
  <si>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</si>
  <si>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</si>
  <si>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</si>
  <si>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</si>
  <si>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</si>
  <si>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</si>
  <si>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</si>
  <si>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</si>
  <si>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</si>
  <si>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</si>
  <si>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</si>
  <si>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</si>
  <si>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</si>
  <si>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</si>
  <si>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</si>
  <si>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</si>
  <si>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</si>
  <si>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</si>
  <si>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</si>
  <si>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</si>
  <si>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</si>
  <si>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</si>
  <si>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</si>
  <si>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</si>
  <si>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</si>
  <si>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</si>
  <si>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</si>
  <si>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</si>
  <si>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</si>
  <si>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</si>
  <si>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</si>
  <si>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</si>
  <si>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</si>
  <si>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</si>
  <si>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</si>
  <si>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</si>
  <si>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</si>
  <si>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</si>
  <si>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</si>
  <si>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</si>
  <si>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</si>
  <si>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</si>
  <si>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</si>
  <si>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</si>
  <si>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</si>
  <si>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</si>
  <si>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</si>
  <si>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</si>
  <si>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</si>
  <si>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</si>
  <si>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</si>
  <si>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</si>
  <si>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</si>
  <si>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</si>
  <si>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</si>
  <si>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</si>
  <si>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</si>
  <si>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</si>
  <si>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</si>
  <si>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</si>
  <si>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</si>
  <si>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</si>
  <si>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</si>
  <si>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</si>
  <si>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</si>
  <si>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</si>
  <si>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</si>
  <si>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</si>
  <si>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</si>
  <si>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</si>
  <si>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</si>
  <si>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</si>
  <si>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</si>
  <si>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</si>
  <si>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</si>
  <si>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</si>
  <si>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</si>
  <si>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</si>
  <si>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</si>
  <si>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</si>
  <si>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</si>
  <si>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</si>
  <si>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</si>
  <si>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</si>
  <si>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</si>
  <si>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</si>
  <si>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</si>
  <si>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</si>
  <si>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</si>
  <si>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</si>
  <si>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</si>
  <si>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</si>
  <si>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</si>
  <si>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</si>
  <si>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</si>
  <si>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</si>
  <si>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</si>
  <si>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</si>
  <si>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</si>
  <si>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</si>
  <si>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</si>
  <si>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</si>
  <si>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</si>
  <si>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</si>
  <si>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</si>
  <si>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</si>
  <si>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</si>
  <si>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</si>
  <si>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</si>
  <si>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</si>
  <si>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</si>
  <si>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</si>
  <si>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</si>
  <si>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</si>
  <si>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</si>
  <si>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</si>
  <si>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</si>
  <si>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</si>
  <si>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</si>
  <si>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</si>
  <si>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</si>
  <si>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</si>
  <si>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</si>
  <si>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</si>
  <si>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</si>
  <si>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</si>
  <si>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</si>
  <si>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</si>
  <si>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</si>
  <si>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</si>
  <si>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</si>
  <si>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</si>
  <si>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</si>
  <si>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</si>
  <si>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</si>
  <si>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</si>
  <si>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</si>
  <si>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</si>
  <si>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</si>
  <si>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</si>
  <si>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</si>
  <si>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</si>
  <si>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</si>
  <si>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</si>
  <si>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</si>
  <si>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</si>
  <si>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</si>
  <si>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</si>
  <si>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</si>
  <si>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</si>
  <si>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</si>
  <si>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</si>
  <si>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</si>
  <si>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</si>
  <si>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</si>
  <si>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</si>
  <si>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</si>
  <si>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</si>
  <si>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</si>
  <si>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</si>
  <si>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</si>
  <si>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</si>
  <si>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</si>
  <si>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</si>
  <si>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</si>
  <si>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</si>
  <si>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</si>
  <si>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</si>
  <si>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</si>
  <si>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</si>
  <si>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</si>
  <si>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</si>
  <si>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</si>
  <si>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</si>
  <si>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</si>
  <si>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</si>
  <si>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</si>
  <si>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</si>
  <si>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</si>
  <si>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</si>
  <si>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</si>
  <si>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</si>
  <si>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</si>
  <si>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</si>
  <si>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</si>
  <si>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</si>
  <si>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</si>
  <si>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</si>
  <si>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</si>
  <si>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</si>
  <si>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</si>
  <si>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</si>
  <si>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</si>
  <si>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</si>
  <si>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</si>
  <si>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</si>
  <si>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</si>
  <si>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</si>
  <si>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</si>
  <si>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</si>
  <si>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</si>
  <si>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</si>
  <si>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</si>
  <si>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</si>
  <si>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</si>
  <si>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</si>
  <si>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</si>
  <si>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</si>
  <si>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</si>
  <si>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</si>
  <si>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</si>
  <si>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</si>
  <si>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</si>
  <si>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</si>
  <si>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</si>
  <si>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</si>
  <si>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</si>
  <si>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</si>
  <si>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</si>
  <si>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</si>
  <si>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</si>
  <si>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</si>
  <si>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</si>
  <si>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</si>
  <si>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</si>
  <si>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</si>
  <si>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</si>
  <si>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</si>
  <si>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</si>
  <si>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</si>
  <si>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</si>
  <si>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</si>
  <si>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</si>
  <si>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</si>
  <si>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</si>
  <si>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</si>
  <si>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</si>
  <si>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</si>
  <si>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</si>
  <si>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</si>
  <si>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</si>
  <si>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</si>
  <si>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</si>
  <si>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</si>
  <si>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</si>
  <si>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</si>
  <si>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</si>
  <si>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</si>
  <si>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</si>
  <si>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</si>
  <si>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</si>
  <si>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</si>
  <si>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</si>
  <si>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</si>
  <si>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</si>
  <si>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</si>
  <si>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</si>
  <si>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</si>
  <si>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</si>
  <si>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</si>
  <si>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</si>
  <si>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</si>
  <si>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</si>
  <si>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</si>
  <si>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</si>
  <si>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</si>
  <si>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</si>
  <si>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</si>
  <si>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</si>
  <si>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</si>
  <si>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</si>
  <si>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</si>
  <si>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</si>
  <si>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</si>
  <si>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</si>
  <si>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</si>
  <si>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</si>
  <si>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</si>
  <si>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</si>
  <si>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</si>
  <si>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</si>
  <si>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</si>
  <si>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</si>
  <si>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</si>
  <si>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</si>
  <si>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</si>
  <si>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</si>
  <si>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</si>
  <si>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</si>
  <si>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</si>
  <si>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</si>
  <si>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</si>
  <si>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</si>
  <si>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</si>
  <si>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</si>
  <si>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</si>
  <si>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</si>
  <si>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</si>
  <si>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</si>
  <si>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</si>
  <si>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</si>
  <si>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</si>
  <si>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</si>
  <si>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</si>
  <si>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</si>
  <si>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</si>
  <si>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</si>
  <si>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</si>
  <si>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</si>
  <si>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</si>
  <si>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</si>
  <si>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</si>
  <si>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</si>
  <si>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</si>
  <si>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</si>
  <si>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</si>
  <si>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</si>
  <si>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</si>
  <si>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</si>
  <si>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</si>
  <si>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</si>
  <si>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</si>
  <si>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</si>
  <si>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</si>
  <si>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</si>
  <si>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</si>
  <si>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</si>
  <si>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</si>
  <si>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</si>
  <si>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</si>
  <si>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</si>
  <si>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</si>
  <si>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</si>
  <si>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</si>
  <si>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</si>
  <si>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</si>
  <si>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</si>
  <si>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</si>
  <si>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</si>
  <si>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</si>
  <si>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</si>
  <si>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</si>
  <si>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</si>
  <si>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</si>
  <si>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</si>
  <si>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</si>
  <si>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</si>
  <si>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</si>
  <si>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</si>
  <si>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</si>
  <si>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</si>
  <si>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</si>
  <si>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</si>
  <si>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</si>
  <si>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</si>
  <si>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</si>
  <si>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</si>
  <si>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</si>
  <si>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</si>
  <si>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</si>
  <si>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</si>
  <si>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</si>
  <si>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</si>
  <si>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</si>
  <si>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</si>
  <si>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</si>
  <si>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</si>
  <si>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</si>
  <si>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</si>
  <si>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</si>
  <si>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</si>
  <si>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</si>
  <si>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</si>
  <si>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</si>
  <si>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</si>
  <si>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</si>
  <si>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</si>
  <si>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</si>
  <si>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</si>
  <si>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</si>
  <si>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</si>
  <si>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</si>
  <si>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</si>
  <si>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</si>
  <si>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</si>
  <si>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</si>
  <si>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</si>
  <si>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</si>
  <si>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</si>
  <si>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</si>
  <si>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</si>
  <si>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</si>
  <si>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</si>
  <si>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</si>
  <si>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</si>
  <si>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</si>
  <si>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</si>
  <si>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</si>
  <si>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</si>
  <si>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</si>
  <si>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</si>
  <si>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</si>
  <si>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</si>
  <si>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</si>
  <si>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</si>
  <si>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</si>
  <si>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</si>
  <si>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</si>
  <si>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</si>
  <si>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</si>
  <si>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</si>
  <si>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</si>
  <si>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</si>
  <si>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</si>
  <si>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</si>
  <si>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</si>
  <si>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</si>
  <si>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</si>
  <si>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</si>
  <si>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</si>
  <si>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</si>
  <si>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</si>
  <si>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</si>
  <si>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</si>
  <si>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</si>
  <si>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</si>
  <si>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</si>
  <si>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</si>
  <si>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</si>
  <si>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</si>
  <si>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</si>
  <si>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</si>
  <si>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</si>
  <si>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</si>
  <si>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</si>
  <si>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</si>
  <si>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</si>
  <si>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</si>
  <si>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</si>
  <si>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</si>
  <si>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</si>
  <si>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</si>
  <si>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</si>
  <si>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</si>
  <si>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</si>
  <si>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</si>
  <si>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</si>
  <si>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</si>
  <si>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</si>
  <si>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</si>
  <si>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</si>
  <si>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</si>
  <si>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</si>
  <si>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</si>
  <si>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</si>
  <si>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</si>
  <si>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</si>
  <si>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</si>
  <si>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</si>
  <si>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</si>
  <si>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</si>
  <si>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</si>
  <si>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</si>
  <si>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</si>
  <si>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</si>
  <si>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</si>
  <si>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</si>
  <si>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</si>
  <si>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</si>
  <si>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</si>
  <si>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</si>
  <si>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</si>
  <si>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</si>
  <si>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</si>
  <si>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</si>
  <si>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</si>
  <si>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</si>
  <si>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</si>
  <si>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</si>
  <si>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</si>
  <si>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</si>
  <si>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</si>
  <si>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</si>
  <si>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</si>
  <si>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</si>
  <si>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</si>
  <si>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</si>
  <si>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</si>
  <si>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</si>
  <si>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</si>
  <si>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</si>
  <si>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</si>
  <si>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</si>
  <si>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</si>
  <si>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</si>
  <si>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</si>
  <si>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</si>
  <si>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</si>
  <si>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</si>
  <si>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</si>
  <si>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</si>
  <si>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</si>
  <si>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</si>
  <si>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</si>
  <si>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</si>
  <si>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</si>
  <si>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</si>
  <si>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</si>
  <si>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</si>
  <si>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</si>
  <si>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</si>
  <si>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</si>
  <si>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</si>
  <si>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</si>
  <si>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</si>
  <si>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</si>
  <si>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</si>
  <si>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</si>
  <si>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</si>
  <si>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</si>
  <si>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</si>
  <si>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</si>
  <si>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</si>
  <si>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</si>
  <si>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</si>
  <si>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</si>
  <si>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</si>
  <si>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</si>
  <si>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</si>
  <si>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</si>
  <si>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</si>
  <si>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</si>
  <si>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</si>
  <si>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</si>
  <si>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</si>
  <si>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</si>
  <si>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</si>
  <si>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</si>
  <si>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</si>
  <si>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</si>
  <si>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</si>
  <si>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</si>
  <si>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</si>
  <si>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</si>
  <si>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</si>
  <si>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</si>
  <si>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</si>
  <si>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</si>
  <si>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</si>
  <si>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</si>
  <si>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</si>
  <si>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</si>
  <si>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</si>
  <si>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</si>
  <si>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</si>
  <si>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</si>
  <si>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</si>
  <si>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</si>
  <si>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</si>
  <si>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</si>
  <si>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</si>
  <si>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</si>
  <si>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</si>
  <si>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</si>
  <si>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</si>
  <si>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</si>
  <si>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</si>
  <si>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</si>
  <si>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</si>
  <si>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</si>
  <si>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</si>
  <si>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</si>
  <si>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</si>
  <si>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</si>
  <si>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</si>
  <si>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</si>
  <si>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</si>
  <si>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</si>
  <si>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</si>
  <si>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</si>
  <si>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</si>
  <si>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</si>
  <si>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</si>
  <si>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</si>
  <si>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</si>
  <si>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</si>
  <si>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</si>
  <si>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</si>
  <si>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</si>
  <si>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</si>
  <si>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</si>
  <si>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</si>
  <si>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</si>
  <si>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</si>
  <si>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</si>
  <si>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</si>
  <si>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</si>
  <si>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</si>
  <si>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</si>
  <si>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</si>
  <si>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</si>
  <si>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</si>
  <si>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</si>
  <si>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</si>
  <si>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</si>
  <si>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</si>
  <si>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</si>
  <si>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</si>
  <si>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</si>
  <si>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</si>
  <si>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</si>
  <si>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</si>
  <si>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</si>
  <si>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</si>
  <si>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</si>
  <si>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</si>
  <si>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</si>
  <si>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</si>
  <si>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</si>
  <si>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</si>
  <si>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</si>
  <si>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</si>
  <si>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</si>
  <si>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</si>
  <si>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</si>
  <si>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</si>
  <si>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</si>
  <si>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</si>
  <si>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</si>
  <si>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</si>
  <si>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</si>
  <si>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</si>
  <si>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</si>
  <si>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</si>
  <si>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</si>
  <si>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</si>
  <si>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</si>
  <si>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</si>
  <si>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</si>
  <si>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</si>
  <si>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</si>
  <si>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</si>
  <si>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</si>
  <si>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</si>
  <si>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</si>
  <si>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</si>
  <si>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</si>
  <si>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</si>
  <si>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</si>
  <si>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</si>
  <si>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</si>
  <si>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</si>
  <si>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</si>
  <si>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</si>
  <si>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</si>
  <si>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</si>
  <si>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</si>
  <si>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</si>
  <si>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</si>
  <si>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</si>
  <si>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</si>
  <si>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</si>
  <si>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</si>
  <si>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</si>
  <si>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</si>
  <si>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</si>
  <si>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</si>
  <si>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</si>
  <si>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</si>
  <si>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</si>
  <si>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</si>
  <si>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</si>
  <si>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</si>
  <si>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</si>
  <si>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</si>
  <si>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</si>
  <si>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</si>
  <si>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</si>
  <si>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</si>
  <si>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</si>
  <si>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</si>
  <si>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</si>
  <si>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</si>
  <si>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</si>
  <si>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</si>
  <si>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</si>
  <si>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</si>
  <si>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</si>
  <si>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</si>
  <si>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</si>
  <si>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</si>
  <si>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</si>
  <si>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</si>
  <si>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</si>
  <si>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</si>
  <si>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</si>
  <si>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</si>
  <si>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</si>
  <si>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</si>
  <si>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</si>
  <si>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</si>
  <si>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</si>
  <si>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</si>
  <si>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</si>
  <si>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</si>
  <si>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</si>
  <si>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</si>
  <si>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</si>
  <si>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</si>
  <si>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</si>
  <si>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</si>
  <si>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</si>
  <si>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</si>
  <si>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</si>
  <si>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</si>
  <si>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</si>
  <si>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</si>
  <si>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</si>
  <si>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</si>
  <si>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</si>
  <si>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</si>
  <si>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</si>
  <si>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</si>
  <si>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</si>
  <si>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</si>
  <si>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</si>
  <si>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</si>
  <si>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</si>
  <si>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</si>
  <si>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</si>
  <si>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</si>
  <si>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</si>
  <si>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</si>
  <si>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</si>
  <si>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</si>
  <si>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</si>
  <si>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</si>
  <si>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</si>
  <si>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</si>
  <si>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</si>
  <si>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</si>
  <si>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</si>
  <si>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</si>
  <si>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</si>
  <si>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</si>
  <si>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</si>
  <si>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</si>
  <si>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</si>
  <si>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</si>
  <si>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</si>
  <si>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</si>
  <si>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</si>
  <si>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</si>
  <si>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</si>
  <si>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</si>
  <si>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</si>
  <si>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</si>
  <si>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</si>
  <si>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</si>
  <si>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</si>
  <si>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</si>
  <si>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</si>
  <si>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</si>
  <si>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</si>
  <si>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</si>
  <si>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</si>
  <si>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</si>
  <si>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</si>
  <si>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</si>
  <si>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</si>
  <si>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</si>
  <si>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</si>
  <si>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</si>
  <si>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</si>
  <si>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</si>
  <si>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</si>
  <si>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</si>
  <si>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</si>
  <si>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</si>
  <si>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</si>
  <si>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</si>
  <si>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</si>
  <si>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</si>
  <si>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</si>
  <si>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</si>
  <si>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</si>
  <si>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</si>
  <si>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</si>
  <si>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</si>
  <si>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</si>
  <si>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</si>
  <si>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</si>
  <si>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</si>
  <si>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</si>
  <si>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</si>
  <si>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</si>
  <si>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</si>
  <si>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</si>
  <si>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</si>
  <si>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</si>
  <si>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</si>
  <si>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</si>
  <si>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</si>
  <si>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</si>
  <si>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</si>
  <si>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</si>
  <si>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</si>
  <si>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</si>
  <si>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</si>
  <si>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</si>
  <si>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</si>
  <si>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</si>
  <si>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</si>
  <si>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</si>
  <si>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</si>
  <si>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</si>
  <si>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</si>
  <si>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</si>
  <si>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</si>
  <si>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</si>
  <si>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</si>
  <si>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</si>
  <si>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</si>
  <si>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</si>
  <si>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</si>
  <si>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</si>
  <si>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</si>
  <si>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</si>
  <si>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</si>
  <si>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</si>
  <si>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</si>
  <si>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</si>
  <si>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</si>
  <si>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</si>
  <si>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</si>
  <si>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</si>
  <si>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</si>
  <si>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</si>
  <si>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</si>
  <si>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</si>
  <si>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</si>
  <si>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</si>
  <si>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</si>
  <si>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</si>
  <si>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</si>
  <si>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</si>
  <si>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</si>
  <si>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</si>
  <si>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</si>
  <si>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</si>
  <si>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</si>
  <si>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</si>
  <si>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</si>
  <si>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</si>
  <si>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</si>
  <si>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</si>
  <si>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</si>
  <si>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</si>
  <si>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</si>
  <si>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</si>
  <si>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</si>
  <si>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</si>
  <si>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</si>
  <si>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</si>
  <si>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</si>
  <si>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</si>
  <si>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</si>
  <si>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</si>
  <si>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</si>
  <si>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</si>
  <si>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</si>
  <si>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</si>
  <si>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</si>
  <si>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</si>
  <si>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</si>
  <si>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</si>
  <si>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</si>
  <si>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</si>
  <si>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</si>
  <si>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</si>
  <si>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</si>
  <si>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</si>
  <si>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</si>
  <si>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</si>
  <si>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</si>
  <si>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</si>
  <si>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</si>
  <si>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</si>
  <si>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</si>
  <si>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</si>
  <si>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</si>
  <si>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</si>
  <si>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</si>
  <si>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</si>
  <si>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</si>
  <si>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</si>
  <si>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</si>
  <si>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</si>
  <si>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</si>
  <si>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</si>
  <si>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</si>
  <si>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</si>
  <si>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</si>
  <si>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</si>
  <si>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</si>
  <si>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</si>
  <si>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</si>
  <si>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</si>
  <si>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</si>
  <si>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</si>
  <si>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</si>
  <si>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</si>
  <si>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</si>
  <si>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</si>
  <si>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</si>
  <si>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</si>
  <si>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</si>
  <si>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</si>
  <si>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</si>
  <si>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</si>
  <si>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</si>
  <si>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</si>
  <si>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</si>
  <si>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</si>
  <si>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</si>
  <si>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</si>
  <si>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</si>
  <si>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</si>
  <si>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</si>
  <si>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</si>
  <si>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</si>
  <si>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</si>
  <si>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</si>
  <si>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</si>
  <si>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</si>
  <si>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</si>
  <si>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</si>
  <si>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</si>
  <si>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</si>
  <si>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</si>
  <si>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</si>
  <si>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</si>
  <si>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</si>
  <si>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</si>
  <si>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</si>
  <si>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</si>
  <si>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</si>
  <si>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</si>
  <si>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</si>
  <si>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</si>
  <si>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</si>
  <si>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</si>
  <si>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</si>
  <si>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</si>
  <si>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</si>
  <si>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</si>
  <si>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</si>
  <si>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</si>
  <si>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</si>
  <si>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</si>
  <si>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</si>
  <si>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</si>
  <si>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</si>
  <si>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</si>
  <si>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</si>
  <si>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</si>
  <si>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</si>
  <si>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</si>
  <si>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</si>
  <si>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</si>
  <si>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</si>
  <si>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</si>
  <si>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</si>
  <si>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</si>
  <si>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</si>
  <si>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</si>
  <si>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</si>
  <si>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</si>
  <si>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</si>
  <si>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</si>
  <si>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</si>
  <si>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</si>
  <si>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</si>
  <si>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</si>
  <si>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</si>
  <si>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</si>
  <si>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</si>
  <si>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</si>
  <si>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</si>
  <si>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</si>
  <si>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</si>
  <si>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</si>
  <si>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</si>
  <si>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</si>
  <si>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</si>
  <si>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</si>
  <si>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</si>
  <si>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</si>
  <si>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</si>
  <si>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</si>
  <si>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</si>
  <si>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</si>
  <si>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</si>
  <si>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</si>
  <si>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</si>
  <si>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</si>
  <si>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</si>
  <si>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</si>
  <si>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</si>
  <si>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</si>
  <si>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</si>
  <si>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</si>
  <si>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</si>
  <si>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</si>
  <si>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</si>
  <si>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</si>
  <si>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</si>
  <si>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</si>
  <si>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</si>
  <si>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</si>
  <si>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</si>
  <si>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</si>
  <si>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</si>
  <si>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</si>
  <si>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</si>
  <si>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</si>
  <si>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</si>
  <si>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</si>
  <si>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</si>
  <si>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</si>
  <si>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</si>
  <si>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</si>
  <si>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</si>
  <si>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</si>
  <si>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</si>
  <si>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</si>
  <si>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</si>
  <si>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</si>
  <si>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</si>
  <si>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</si>
  <si>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</si>
  <si>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</si>
  <si>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</si>
  <si>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</si>
  <si>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</si>
  <si>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</si>
  <si>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</si>
  <si>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</si>
  <si>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</si>
  <si>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</si>
  <si>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</si>
  <si>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</si>
  <si>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</si>
  <si>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</si>
  <si>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</si>
  <si>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</si>
  <si>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</si>
  <si>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</si>
  <si>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</si>
  <si>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</si>
  <si>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</si>
  <si>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</si>
  <si>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</si>
  <si>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</si>
  <si>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</si>
  <si>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</si>
  <si>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</si>
  <si>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</si>
  <si>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</si>
  <si>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</si>
  <si>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</si>
  <si>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</si>
  <si>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</si>
  <si>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</si>
  <si>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</si>
  <si>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</si>
  <si>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</si>
  <si>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</si>
  <si>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</si>
  <si>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</si>
  <si>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</si>
  <si>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</si>
  <si>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</si>
  <si>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</si>
  <si>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</si>
  <si>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</si>
  <si>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</si>
  <si>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</si>
  <si>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</si>
  <si>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</si>
  <si>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</si>
  <si>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</si>
  <si>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</si>
  <si>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</si>
  <si>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</si>
  <si>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</si>
  <si>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</si>
  <si>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</si>
  <si>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</si>
  <si>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</si>
  <si>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</si>
  <si>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</si>
  <si>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</si>
  <si>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</si>
  <si>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</si>
  <si>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</si>
  <si>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</si>
  <si>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</si>
  <si>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</si>
  <si>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</si>
  <si>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</si>
  <si>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</si>
  <si>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</si>
  <si>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</si>
  <si>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</si>
  <si>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</si>
  <si>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</si>
  <si>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</si>
  <si>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</si>
  <si>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</si>
  <si>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</si>
  <si>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</si>
  <si>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</si>
  <si>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</si>
  <si>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</si>
  <si>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</si>
  <si>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</si>
  <si>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</si>
  <si>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</si>
  <si>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</si>
  <si>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</si>
  <si>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</si>
  <si>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</si>
  <si>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</si>
  <si>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</si>
  <si>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</si>
  <si>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</si>
  <si>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</si>
  <si>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</si>
  <si>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</si>
  <si>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</si>
  <si>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</si>
  <si>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</si>
  <si>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</si>
  <si>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</si>
  <si>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</si>
  <si>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</si>
  <si>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</si>
  <si>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</si>
  <si>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</si>
  <si>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</si>
  <si>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</si>
  <si>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</si>
  <si>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</si>
  <si>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</si>
  <si>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</si>
  <si>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</si>
  <si>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</si>
  <si>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</si>
  <si>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</si>
  <si>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</si>
  <si>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</si>
  <si>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</si>
  <si>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</si>
  <si>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</si>
  <si>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</si>
  <si>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</si>
  <si>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</si>
  <si>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</si>
  <si>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</si>
  <si>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</si>
  <si>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</si>
  <si>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</si>
  <si>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</si>
  <si>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</si>
  <si>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</si>
  <si>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</si>
  <si>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</si>
  <si>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</si>
  <si>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</si>
  <si>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</si>
  <si>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</si>
  <si>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</si>
  <si>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</si>
  <si>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</si>
  <si>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</si>
  <si>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</si>
  <si>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</si>
  <si>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</si>
  <si>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</si>
  <si>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</si>
  <si>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</si>
  <si>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</si>
  <si>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</si>
  <si>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</si>
  <si>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</si>
  <si>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</si>
  <si>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</si>
  <si>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</si>
  <si>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</si>
  <si>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</si>
  <si>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</si>
  <si>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</si>
  <si>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</si>
  <si>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</si>
  <si>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</si>
  <si>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</si>
  <si>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</si>
  <si>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</si>
  <si>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</si>
  <si>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</si>
  <si>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</si>
  <si>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</si>
  <si>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</si>
  <si>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</si>
  <si>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</si>
  <si>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</si>
  <si>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</si>
  <si>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</si>
  <si>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</si>
  <si>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</si>
  <si>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</si>
  <si>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</si>
  <si>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</si>
  <si>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</si>
  <si>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</si>
  <si>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</si>
  <si>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</si>
  <si>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</si>
  <si>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</si>
  <si>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</si>
  <si>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</si>
  <si>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</si>
  <si>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</si>
  <si>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</si>
  <si>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</si>
  <si>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</si>
  <si>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</si>
  <si>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</si>
  <si>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</si>
  <si>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</si>
  <si>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</si>
  <si>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</si>
  <si>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</si>
  <si>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</si>
  <si>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</si>
  <si>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</si>
  <si>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</si>
  <si>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</si>
  <si>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</si>
  <si>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</si>
  <si>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</si>
  <si>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</si>
  <si>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</si>
  <si>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</si>
  <si>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</si>
  <si>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</si>
  <si>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</si>
  <si>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</si>
  <si>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</si>
  <si>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</si>
  <si>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</si>
  <si>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</si>
  <si>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</si>
  <si>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</si>
  <si>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</si>
  <si>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</si>
  <si>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</si>
  <si>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</si>
  <si>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</si>
  <si>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</si>
  <si>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</si>
  <si>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</si>
  <si>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</si>
  <si>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</si>
  <si>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</si>
  <si>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</si>
  <si>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</si>
  <si>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</si>
  <si>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</si>
  <si>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</si>
  <si>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</si>
  <si>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</si>
  <si>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</si>
  <si>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</si>
  <si>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</si>
  <si>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</si>
  <si>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</si>
  <si>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</si>
  <si>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</si>
  <si>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</si>
  <si>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</si>
  <si>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</si>
  <si>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</si>
  <si>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</si>
  <si>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</si>
  <si>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</si>
  <si>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</si>
  <si>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</si>
  <si>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</si>
  <si>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</si>
  <si>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</si>
  <si>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</si>
  <si>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</si>
  <si>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</si>
  <si>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</si>
  <si>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</si>
  <si>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</si>
  <si>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</si>
  <si>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</si>
  <si>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</si>
  <si>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</si>
  <si>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</si>
  <si>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</si>
  <si>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</si>
  <si>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</si>
  <si>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</si>
  <si>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</si>
  <si>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</si>
  <si>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</si>
  <si>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</si>
  <si>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</si>
  <si>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</si>
  <si>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</si>
  <si>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</si>
  <si>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</si>
  <si>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</si>
  <si>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</si>
  <si>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</si>
  <si>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</si>
  <si>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</si>
  <si>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</si>
  <si>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</si>
  <si>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</si>
  <si>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</si>
  <si>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</si>
  <si>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</si>
  <si>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</si>
  <si>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</si>
  <si>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</si>
  <si>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</si>
  <si>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</si>
  <si>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</si>
  <si>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</si>
  <si>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</si>
  <si>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</si>
  <si>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</si>
  <si>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</si>
  <si>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</si>
  <si>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</si>
  <si>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</si>
  <si>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</si>
  <si>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</si>
  <si>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</si>
  <si>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</si>
  <si>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</si>
  <si>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</si>
  <si>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</si>
  <si>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</si>
  <si>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</si>
  <si>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</si>
  <si>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</si>
  <si>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</si>
  <si>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</si>
  <si>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</si>
  <si>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</si>
  <si>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</si>
  <si>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</si>
  <si>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</si>
  <si>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</si>
  <si>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</si>
  <si>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</si>
  <si>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</si>
  <si>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</si>
  <si>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</si>
  <si>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</si>
  <si>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</si>
  <si>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</si>
  <si>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</si>
  <si>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</si>
  <si>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</si>
  <si>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</si>
  <si>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</si>
  <si>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</si>
  <si>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</si>
  <si>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</si>
  <si>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</si>
  <si>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</si>
  <si>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</si>
  <si>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</si>
  <si>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</si>
  <si>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</si>
  <si>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</si>
  <si>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</si>
  <si>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</si>
  <si>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</si>
  <si>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</si>
  <si>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</si>
  <si>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</si>
  <si>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</si>
  <si>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</si>
  <si>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</si>
  <si>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</si>
  <si>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</si>
  <si>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</si>
  <si>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</si>
  <si>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</si>
  <si>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</si>
  <si>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</si>
  <si>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</si>
  <si>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</si>
  <si>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</si>
  <si>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</si>
  <si>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</si>
  <si>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</si>
  <si>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</si>
  <si>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</si>
  <si>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</si>
  <si>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</si>
  <si>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</si>
  <si>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</si>
  <si>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</si>
  <si>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</si>
  <si>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</si>
  <si>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</si>
  <si>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</si>
  <si>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</si>
  <si>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</si>
  <si>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</si>
  <si>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</si>
  <si>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</si>
  <si>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</si>
  <si>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</si>
  <si>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</si>
  <si>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</si>
  <si>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</si>
  <si>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</si>
  <si>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</si>
  <si>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</si>
  <si>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</si>
  <si>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</si>
  <si>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</si>
  <si>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</si>
  <si>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</si>
  <si>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</si>
  <si>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</si>
  <si>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</si>
  <si>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</si>
  <si>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</si>
  <si>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</si>
  <si>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</si>
  <si>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</si>
  <si>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</si>
  <si>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</si>
  <si>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</si>
  <si>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</si>
  <si>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</si>
  <si>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</si>
  <si>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</si>
  <si>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</si>
  <si>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</si>
  <si>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</si>
  <si>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</si>
  <si>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</si>
  <si>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</si>
  <si>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</si>
  <si>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</si>
  <si>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</si>
  <si>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</si>
  <si>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</si>
  <si>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</si>
  <si>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</si>
  <si>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</si>
  <si>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</si>
  <si>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</si>
  <si>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</si>
  <si>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</si>
  <si>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</si>
  <si>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</si>
  <si>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</si>
  <si>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</si>
  <si>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</si>
  <si>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</si>
  <si>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</si>
  <si>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</si>
  <si>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</si>
  <si>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</si>
  <si>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</si>
  <si>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</si>
  <si>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</si>
  <si>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</si>
  <si>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</si>
  <si>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</si>
  <si>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</si>
  <si>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</si>
  <si>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</si>
  <si>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</si>
  <si>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</si>
  <si>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</si>
  <si>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</si>
  <si>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</si>
  <si>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</si>
  <si>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</si>
  <si>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</si>
  <si>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</si>
  <si>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</si>
  <si>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</si>
  <si>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</si>
  <si>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</si>
  <si>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</si>
  <si>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</si>
  <si>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</si>
  <si>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</si>
  <si>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</si>
  <si>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</si>
  <si>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</si>
  <si>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</si>
  <si>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</si>
  <si>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</si>
  <si>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</si>
  <si>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</si>
  <si>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</si>
  <si>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</si>
  <si>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</si>
  <si>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</si>
  <si>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</si>
  <si>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</si>
  <si>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</si>
  <si>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</si>
  <si>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</si>
  <si>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</si>
  <si>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</si>
  <si>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</si>
  <si>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</si>
  <si>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</si>
  <si>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</si>
  <si>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</si>
  <si>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</si>
  <si>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</si>
  <si>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</si>
  <si>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</si>
  <si>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</si>
  <si>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</si>
  <si>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</si>
  <si>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</si>
  <si>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</si>
  <si>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</si>
  <si>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</si>
  <si>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</si>
  <si>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</si>
  <si>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</si>
  <si>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</si>
  <si>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</si>
  <si>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</si>
  <si>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</si>
  <si>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</si>
  <si>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</si>
  <si>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</si>
  <si>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</si>
  <si>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</si>
  <si>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</si>
  <si>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</si>
  <si>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</si>
  <si>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</si>
  <si>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</si>
  <si>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</si>
  <si>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</si>
  <si>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</si>
  <si>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</si>
  <si>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</si>
  <si>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</si>
  <si>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</si>
  <si>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</si>
  <si>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</si>
  <si>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</si>
  <si>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</si>
  <si>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</si>
  <si>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</si>
  <si>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</si>
  <si>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</si>
  <si>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</si>
  <si>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</si>
  <si>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</si>
  <si>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</si>
  <si>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</si>
  <si>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</si>
  <si>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</si>
  <si>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</si>
  <si>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</si>
  <si>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</si>
  <si>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</si>
  <si>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</si>
  <si>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</si>
  <si>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</si>
  <si>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</si>
  <si>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</si>
  <si>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</si>
  <si>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</si>
  <si>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</si>
  <si>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</si>
  <si>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</si>
  <si>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</si>
  <si>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</si>
  <si>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</si>
  <si>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</si>
  <si>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</si>
  <si>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</si>
  <si>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</si>
  <si>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</si>
  <si>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</si>
  <si>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</si>
  <si>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</si>
  <si>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</si>
  <si>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</si>
  <si>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</si>
  <si>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</si>
  <si>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</si>
  <si>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</si>
  <si>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</si>
  <si>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</si>
  <si>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</si>
  <si>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</si>
  <si>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</si>
  <si>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</si>
  <si>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</si>
  <si>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</si>
  <si>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</si>
  <si>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</si>
  <si>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</si>
  <si>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</si>
  <si>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</si>
  <si>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</si>
  <si>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</si>
  <si>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</si>
  <si>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</si>
  <si>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</si>
  <si>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</si>
  <si>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</si>
  <si>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</si>
  <si>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</si>
  <si>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</si>
  <si>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</si>
  <si>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</si>
  <si>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</si>
  <si>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</si>
  <si>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</si>
  <si>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</si>
  <si>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</si>
  <si>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</si>
  <si>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</si>
  <si>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</si>
  <si>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</si>
  <si>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</si>
  <si>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</si>
  <si>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</si>
  <si>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</si>
  <si>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</si>
  <si>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</si>
  <si>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</si>
  <si>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</si>
  <si>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</si>
  <si>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</si>
  <si>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</si>
  <si>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</si>
  <si>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</si>
  <si>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</si>
  <si>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</si>
  <si>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</si>
  <si>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</si>
  <si>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</si>
  <si>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</si>
  <si>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</si>
  <si>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</si>
  <si>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</si>
  <si>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</si>
  <si>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</si>
  <si>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</si>
  <si>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</si>
  <si>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</si>
  <si>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</si>
  <si>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</si>
  <si>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</si>
  <si>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</si>
  <si>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</si>
  <si>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</si>
  <si>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</si>
  <si>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</si>
  <si>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</si>
  <si>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</si>
  <si>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</si>
  <si>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</si>
  <si>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</si>
  <si>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</si>
  <si>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</si>
  <si>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</si>
  <si>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</si>
  <si>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</si>
  <si>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</si>
  <si>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</si>
  <si>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</si>
  <si>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</si>
  <si>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</si>
  <si>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</si>
  <si>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</si>
  <si>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</si>
  <si>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</si>
  <si>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</si>
  <si>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</si>
  <si>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</si>
  <si>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</si>
  <si>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</si>
  <si>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</si>
  <si>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</si>
  <si>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</si>
  <si>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</si>
  <si>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</si>
  <si>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</si>
  <si>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</si>
  <si>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</si>
  <si>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</si>
  <si>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</si>
  <si>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</si>
  <si>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</si>
  <si>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</si>
  <si>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</si>
  <si>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</si>
  <si>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</si>
  <si>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</si>
  <si>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</si>
  <si>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</si>
  <si>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</si>
  <si>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</si>
  <si>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</si>
  <si>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</si>
  <si>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</si>
  <si>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</si>
  <si>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</si>
  <si>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</si>
  <si>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</si>
  <si>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</si>
  <si>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</si>
  <si>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</si>
  <si>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</si>
  <si>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</si>
  <si>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</si>
  <si>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</si>
  <si>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</si>
  <si>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</si>
  <si>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</si>
  <si>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</si>
  <si>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</si>
  <si>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</si>
  <si>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</si>
  <si>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</si>
  <si>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</si>
  <si>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</si>
  <si>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</si>
  <si>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</si>
  <si>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</si>
  <si>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</si>
  <si>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</si>
  <si>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</si>
  <si>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</si>
  <si>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</si>
  <si>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</si>
  <si>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</si>
  <si>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</si>
  <si>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</si>
  <si>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</si>
  <si>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</si>
  <si>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</si>
  <si>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</si>
  <si>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</si>
  <si>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</si>
  <si>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</si>
  <si>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</si>
  <si>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</si>
  <si>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</si>
  <si>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</si>
  <si>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</si>
  <si>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</si>
  <si>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</si>
  <si>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</si>
  <si>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</si>
  <si>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</si>
  <si>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</si>
  <si>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</si>
  <si>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</si>
  <si>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</si>
  <si>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</si>
  <si>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</si>
  <si>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</si>
  <si>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</si>
  <si>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</si>
  <si>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</si>
  <si>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</si>
  <si>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</si>
  <si>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</si>
  <si>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</si>
  <si>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</si>
  <si>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</si>
  <si>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</si>
  <si>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</si>
  <si>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</si>
  <si>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</si>
  <si>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</si>
  <si>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</si>
  <si>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</si>
  <si>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</si>
  <si>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</si>
  <si>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</si>
  <si>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</si>
  <si>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</si>
  <si>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</si>
  <si>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</si>
  <si>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</si>
  <si>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</si>
  <si>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</si>
  <si>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</si>
  <si>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</si>
  <si>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</si>
  <si>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</si>
  <si>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</si>
  <si>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</si>
  <si>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</si>
  <si>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</si>
  <si>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</si>
  <si>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</si>
  <si>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</si>
  <si>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</si>
  <si>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</si>
  <si>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</si>
  <si>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</si>
  <si>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</si>
  <si>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</si>
  <si>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</si>
  <si>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</si>
  <si>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</si>
  <si>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</si>
  <si>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</si>
  <si>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</si>
  <si>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</si>
  <si>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</si>
  <si>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</si>
  <si>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</si>
  <si>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</si>
  <si>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</si>
  <si>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</si>
  <si>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</si>
  <si>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</si>
  <si>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</si>
  <si>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</si>
  <si>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</si>
  <si>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</si>
  <si>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</si>
  <si>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</si>
  <si>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</si>
  <si>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</si>
  <si>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</si>
  <si>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</si>
  <si>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</si>
  <si>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</si>
  <si>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</si>
  <si>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</si>
  <si>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</si>
  <si>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</si>
  <si>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</si>
  <si>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</si>
  <si>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</si>
  <si>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</si>
  <si>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</si>
  <si>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</si>
  <si>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</si>
  <si>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</si>
  <si>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</si>
  <si>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</si>
  <si>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</si>
  <si>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</si>
  <si>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</si>
  <si>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</si>
  <si>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</si>
  <si>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</si>
  <si>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</si>
  <si>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</si>
  <si>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</si>
  <si>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</si>
  <si>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</si>
  <si>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</si>
  <si>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</si>
  <si>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</si>
  <si>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</si>
  <si>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</si>
  <si>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</si>
  <si>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</si>
  <si>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</si>
  <si>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</si>
  <si>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</si>
  <si>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</si>
  <si>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</si>
  <si>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</si>
  <si>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</si>
  <si>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</si>
  <si>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</si>
  <si>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</si>
  <si>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</si>
  <si>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</si>
  <si>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</si>
  <si>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</si>
  <si>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</si>
  <si>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</si>
  <si>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</si>
  <si>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</si>
  <si>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</si>
  <si>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</si>
  <si>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</si>
  <si>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</si>
  <si>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</si>
  <si>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</si>
  <si>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</si>
  <si>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</si>
  <si>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</si>
  <si>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</si>
  <si>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</si>
  <si>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</si>
  <si>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</si>
  <si>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</si>
  <si>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</si>
  <si>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</si>
  <si>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</si>
  <si>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</si>
  <si>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</si>
  <si>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</si>
  <si>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</si>
  <si>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</si>
  <si>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</si>
  <si>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</si>
  <si>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</si>
  <si>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</si>
  <si>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</si>
  <si>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</si>
  <si>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</si>
  <si>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</si>
  <si>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</si>
  <si>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</si>
  <si>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</si>
  <si>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</si>
  <si>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</si>
  <si>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</si>
  <si>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</si>
  <si>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</si>
  <si>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</si>
  <si>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</si>
  <si>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</si>
  <si>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</si>
  <si>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</si>
  <si>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</si>
  <si>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</si>
  <si>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</si>
  <si>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</si>
  <si>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</si>
  <si>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</si>
  <si>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</si>
  <si>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</si>
  <si>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</si>
  <si>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</si>
  <si>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</si>
  <si>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</si>
  <si>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</si>
  <si>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</si>
  <si>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</si>
  <si>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</si>
  <si>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</si>
  <si>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</si>
  <si>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</si>
  <si>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</si>
  <si>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</si>
  <si>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</si>
  <si>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</si>
  <si>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</si>
  <si>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</si>
  <si>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</si>
  <si>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</si>
  <si>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</si>
  <si>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</si>
  <si>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</si>
  <si>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</si>
  <si>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</si>
  <si>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</si>
  <si>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</si>
  <si>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</si>
  <si>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</si>
  <si>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</si>
  <si>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</si>
  <si>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</si>
  <si>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</si>
  <si>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</si>
  <si>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</si>
  <si>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</si>
  <si>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</si>
  <si>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</si>
  <si>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</si>
  <si>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</si>
  <si>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</si>
  <si>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</si>
  <si>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</si>
  <si>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</si>
  <si>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</si>
  <si>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</si>
  <si>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</si>
  <si>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</si>
  <si>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</si>
  <si>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</si>
  <si>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</si>
  <si>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</si>
  <si>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</si>
  <si>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</si>
  <si>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</si>
  <si>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</si>
  <si>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</si>
  <si>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</si>
  <si>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</si>
  <si>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</si>
  <si>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</si>
  <si>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</si>
  <si>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</si>
  <si>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</si>
  <si>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</si>
  <si>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</si>
  <si>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</si>
  <si>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</si>
  <si>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</si>
  <si>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</si>
  <si>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</si>
  <si>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</si>
  <si>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</si>
  <si>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</si>
  <si>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</si>
  <si>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</si>
  <si>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</si>
  <si>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</si>
  <si>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</si>
  <si>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</si>
  <si>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</si>
  <si>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</si>
  <si>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</si>
  <si>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</si>
  <si>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</si>
  <si>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</si>
  <si>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</si>
  <si>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</si>
  <si>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</si>
  <si>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</si>
  <si>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</si>
  <si>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</si>
  <si>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</si>
  <si>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</si>
  <si>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</si>
  <si>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</si>
  <si>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</si>
  <si>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</si>
  <si>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</si>
  <si>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</si>
  <si>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</si>
  <si>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</si>
  <si>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</si>
  <si>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</si>
  <si>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</si>
  <si>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</si>
  <si>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</si>
  <si>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</si>
  <si>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</si>
  <si>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</si>
  <si>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</si>
  <si>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</si>
  <si>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</si>
  <si>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</si>
  <si>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</si>
  <si>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</si>
  <si>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</si>
  <si>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</si>
  <si>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</si>
  <si>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</si>
  <si>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</si>
  <si>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</si>
  <si>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</si>
  <si>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</si>
  <si>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</si>
  <si>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</si>
  <si>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</si>
  <si>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</si>
  <si>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</si>
  <si>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</si>
  <si>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</si>
  <si>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</si>
  <si>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</si>
  <si>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</si>
  <si>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</si>
  <si>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</si>
  <si>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</si>
  <si>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</si>
  <si>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</si>
  <si>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</si>
  <si>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</si>
  <si>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</si>
  <si>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</si>
  <si>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</si>
  <si>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</si>
  <si>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</si>
  <si>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</si>
  <si>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</si>
  <si>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</si>
  <si>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</si>
  <si>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</si>
  <si>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</si>
  <si>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</si>
  <si>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</si>
  <si>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</si>
  <si>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</si>
  <si>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</si>
  <si>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</si>
  <si>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</si>
  <si>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</si>
  <si>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</si>
  <si>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</si>
  <si>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</si>
  <si>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</si>
  <si>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</si>
  <si>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</si>
  <si>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</si>
  <si>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</si>
  <si>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</si>
  <si>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</si>
  <si>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</si>
  <si>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</si>
  <si>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</si>
  <si>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</si>
  <si>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</si>
  <si>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</si>
  <si>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</si>
  <si>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</si>
  <si>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</si>
  <si>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</si>
  <si>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</si>
  <si>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</si>
  <si>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</si>
  <si>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</si>
  <si>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</si>
  <si>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</si>
  <si>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</si>
  <si>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</si>
  <si>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</si>
  <si>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</si>
  <si>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</si>
  <si>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</si>
  <si>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</si>
  <si>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</si>
  <si>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</si>
  <si>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</si>
  <si>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</si>
  <si>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</si>
  <si>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</si>
  <si>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</si>
  <si>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</si>
  <si>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</si>
  <si>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</si>
  <si>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</si>
  <si>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</si>
  <si>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</si>
  <si>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</si>
  <si>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</si>
  <si>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</si>
  <si>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</si>
  <si>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</si>
  <si>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</si>
  <si>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</si>
  <si>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</si>
  <si>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</si>
  <si>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</si>
  <si>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</si>
  <si>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</si>
  <si>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</si>
  <si>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</si>
  <si>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</si>
  <si>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</si>
  <si>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</si>
  <si>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</si>
  <si>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</si>
  <si>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</si>
  <si>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</si>
  <si>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</si>
  <si>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</si>
  <si>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</si>
  <si>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</si>
  <si>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</si>
  <si>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</si>
  <si>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</si>
  <si>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</si>
  <si>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</si>
  <si>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</si>
  <si>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</si>
  <si>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</si>
  <si>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</si>
  <si>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</si>
  <si>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</si>
  <si>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</si>
  <si>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</si>
  <si>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</si>
  <si>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</si>
  <si>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</si>
  <si>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</si>
  <si>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</si>
  <si>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</si>
  <si>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</si>
  <si>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</si>
  <si>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</si>
  <si>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</si>
  <si>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</si>
  <si>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</si>
  <si>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</si>
  <si>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</si>
  <si>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</si>
  <si>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</si>
  <si>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</si>
  <si>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</si>
  <si>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</si>
  <si>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</si>
  <si>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</si>
  <si>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</si>
  <si>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</si>
  <si>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</si>
  <si>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</si>
  <si>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</si>
  <si>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</si>
  <si>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</si>
  <si>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</si>
  <si>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</si>
  <si>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</si>
  <si>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</si>
  <si>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</si>
  <si>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</si>
  <si>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</si>
  <si>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</si>
  <si>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</si>
  <si>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</si>
  <si>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</si>
  <si>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</si>
  <si>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</si>
  <si>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</si>
  <si>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</si>
  <si>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</si>
  <si>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</si>
  <si>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</si>
  <si>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</si>
  <si>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</si>
  <si>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</si>
  <si>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</si>
  <si>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</si>
  <si>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</si>
  <si>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</si>
  <si>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</si>
  <si>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</si>
  <si>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</si>
  <si>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</si>
  <si>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</si>
  <si>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</si>
  <si>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</si>
  <si>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</si>
  <si>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</si>
  <si>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</si>
  <si>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</si>
  <si>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</si>
  <si>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</si>
  <si>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</si>
  <si>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</si>
  <si>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</si>
  <si>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</si>
  <si>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</si>
  <si>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</si>
  <si>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</si>
  <si>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</si>
  <si>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</si>
  <si>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</si>
  <si>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</si>
  <si>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</si>
  <si>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</si>
  <si>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</si>
  <si>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</si>
  <si>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</si>
  <si>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</si>
  <si>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</si>
  <si>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</si>
  <si>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</si>
  <si>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</si>
  <si>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</si>
  <si>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</si>
  <si>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</si>
  <si>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</si>
  <si>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</si>
  <si>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</si>
  <si>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</si>
  <si>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</si>
  <si>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</si>
  <si>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</si>
  <si>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</si>
  <si>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</si>
  <si>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</si>
  <si>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</si>
  <si>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</si>
  <si>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</si>
  <si>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</si>
  <si>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</si>
  <si>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</si>
  <si>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</si>
  <si>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</si>
  <si>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</si>
  <si>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</si>
  <si>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</si>
  <si>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</si>
  <si>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</si>
  <si>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</si>
  <si>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</si>
  <si>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</si>
  <si>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</si>
  <si>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</si>
  <si>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</si>
  <si>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</si>
  <si>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</si>
  <si>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</si>
  <si>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</si>
  <si>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</si>
  <si>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</si>
  <si>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</si>
  <si>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</si>
  <si>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</si>
  <si>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</si>
  <si>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</si>
  <si>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</si>
  <si>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</si>
  <si>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</si>
  <si>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</si>
  <si>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</si>
  <si>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</si>
  <si>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</si>
  <si>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</si>
  <si>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</si>
  <si>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</si>
  <si>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</si>
  <si>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</si>
  <si>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</si>
  <si>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</si>
  <si>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</si>
  <si>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</si>
  <si>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</si>
  <si>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</si>
  <si>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</si>
  <si>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</si>
  <si>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</si>
  <si>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</si>
  <si>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</si>
  <si>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</si>
  <si>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</si>
  <si>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</si>
  <si>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</si>
  <si>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</si>
  <si>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</si>
  <si>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</si>
  <si>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</si>
  <si>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</si>
  <si>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</si>
  <si>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</si>
  <si>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</si>
  <si>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</si>
  <si>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</si>
  <si>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</si>
  <si>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</si>
  <si>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</si>
  <si>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</si>
  <si>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</si>
  <si>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</si>
  <si>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</si>
  <si>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</si>
  <si>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</si>
  <si>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</si>
  <si>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</si>
  <si>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</si>
  <si>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</si>
  <si>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</si>
  <si>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</si>
  <si>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</si>
  <si>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</si>
  <si>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</si>
  <si>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</si>
  <si>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</si>
  <si>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</si>
  <si>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</si>
  <si>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</si>
  <si>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</si>
  <si>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</si>
  <si>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</si>
  <si>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</si>
  <si>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</si>
  <si>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</si>
  <si>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</si>
  <si>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</si>
  <si>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</si>
  <si>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</si>
  <si>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</si>
  <si>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</si>
  <si>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</si>
  <si>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</si>
  <si>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</si>
  <si>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</si>
  <si>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</si>
  <si>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</si>
  <si>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</si>
  <si>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</si>
  <si>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</si>
  <si>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</si>
  <si>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</si>
  <si>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</si>
  <si>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</si>
  <si>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</si>
  <si>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</si>
  <si>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</si>
  <si>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</si>
  <si>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</si>
  <si>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</si>
  <si>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</si>
  <si>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</si>
  <si>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</si>
  <si>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</si>
  <si>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</si>
  <si>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</si>
  <si>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</si>
  <si>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</si>
  <si>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</si>
  <si>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</si>
  <si>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</si>
  <si>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</si>
  <si>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</si>
  <si>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</si>
  <si>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</si>
  <si>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</si>
  <si>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</si>
  <si>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</si>
  <si>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</si>
  <si>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</si>
  <si>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</si>
  <si>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</si>
  <si>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</si>
  <si>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</si>
  <si>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</si>
  <si>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</si>
  <si>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</si>
  <si>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</si>
  <si>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</si>
  <si>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</si>
  <si>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</si>
  <si>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</si>
  <si>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</si>
  <si>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</si>
  <si>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</si>
  <si>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</si>
  <si>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</si>
  <si>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</si>
  <si>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</si>
  <si>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</si>
  <si>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</si>
  <si>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</si>
  <si>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</si>
  <si>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</si>
  <si>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</si>
  <si>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</si>
  <si>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</si>
  <si>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</si>
  <si>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</si>
  <si>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</si>
  <si>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</si>
  <si>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</si>
  <si>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</si>
  <si>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</si>
  <si>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</si>
  <si>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</si>
  <si>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</si>
  <si>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</si>
  <si>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</si>
  <si>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</si>
  <si>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</si>
  <si>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</si>
  <si>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</si>
  <si>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</si>
  <si>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</si>
  <si>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</si>
  <si>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</si>
  <si>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</si>
  <si>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</si>
  <si>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</si>
  <si>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</si>
  <si>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</si>
  <si>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</si>
  <si>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</si>
  <si>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</si>
  <si>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</si>
  <si>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</si>
  <si>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</si>
  <si>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</si>
  <si>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</si>
  <si>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</si>
  <si>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</si>
  <si>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</si>
  <si>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</si>
  <si>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</si>
  <si>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</si>
  <si>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</si>
  <si>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</si>
  <si>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</si>
  <si>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</si>
  <si>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</si>
  <si>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</si>
  <si>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</si>
  <si>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</si>
  <si>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</si>
  <si>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</si>
  <si>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</si>
  <si>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</si>
  <si>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</si>
  <si>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</si>
  <si>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</si>
  <si>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</si>
  <si>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</si>
  <si>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</si>
  <si>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</si>
  <si>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</si>
  <si>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</si>
  <si>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</si>
  <si>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</si>
  <si>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</si>
  <si>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</si>
  <si>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</si>
  <si>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</si>
  <si>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</si>
  <si>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</si>
  <si>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</si>
  <si>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</si>
  <si>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</si>
  <si>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</si>
  <si>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</si>
  <si>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</si>
  <si>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</si>
  <si>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</si>
  <si>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</si>
  <si>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</si>
  <si>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</si>
  <si>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</si>
  <si>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</si>
  <si>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</si>
  <si>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</si>
  <si>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</si>
  <si>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</si>
  <si>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</si>
  <si>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</si>
  <si>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</si>
  <si>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</si>
  <si>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</si>
  <si>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</si>
  <si>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</si>
  <si>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</si>
  <si>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</si>
  <si>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</si>
  <si>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</si>
  <si>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</si>
  <si>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</si>
  <si>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</si>
  <si>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</si>
  <si>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</si>
  <si>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</si>
  <si>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</si>
  <si>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</si>
  <si>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</si>
  <si>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</si>
  <si>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</si>
  <si>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</si>
  <si>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</si>
  <si>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</si>
  <si>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</si>
  <si>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</si>
  <si>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</si>
  <si>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</si>
  <si>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</si>
  <si>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</si>
  <si>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</si>
  <si>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</si>
  <si>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</si>
  <si>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</si>
  <si>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</si>
  <si>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</si>
  <si>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</si>
  <si>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</si>
  <si>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</si>
  <si>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</si>
  <si>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</si>
  <si>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</si>
  <si>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</si>
  <si>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</si>
  <si>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</si>
  <si>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</si>
  <si>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</si>
  <si>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</si>
  <si>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</si>
  <si>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</si>
  <si>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</si>
  <si>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</si>
  <si>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</si>
  <si>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</si>
  <si>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</si>
  <si>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</si>
  <si>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</si>
  <si>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</si>
  <si>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</si>
  <si>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</si>
  <si>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</si>
  <si>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</si>
  <si>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</si>
  <si>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</si>
  <si>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</si>
  <si>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</si>
  <si>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</si>
  <si>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</si>
  <si>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</si>
  <si>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</si>
  <si>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</si>
  <si>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</si>
  <si>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</si>
  <si>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</si>
  <si>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</si>
  <si>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</si>
  <si>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</si>
  <si>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</si>
  <si>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</si>
  <si>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</si>
  <si>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</si>
  <si>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</si>
  <si>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</si>
  <si>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</si>
  <si>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</si>
  <si>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</si>
  <si>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</si>
  <si>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</si>
  <si>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</si>
  <si>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</si>
  <si>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</si>
  <si>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</si>
  <si>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</si>
  <si>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</si>
  <si>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</si>
  <si>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</si>
  <si>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</si>
  <si>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</si>
  <si>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</si>
  <si>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</si>
  <si>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</si>
  <si>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</si>
  <si>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</si>
  <si>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</si>
  <si>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</si>
  <si>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</si>
  <si>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</si>
  <si>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</si>
  <si>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</si>
  <si>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</si>
  <si>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</si>
  <si>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</si>
  <si>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</si>
  <si>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</si>
  <si>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</si>
  <si>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</si>
  <si>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</si>
  <si>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</si>
  <si>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</si>
  <si>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</si>
  <si>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</si>
  <si>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</si>
  <si>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</si>
  <si>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</si>
  <si>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</si>
  <si>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</si>
  <si>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</si>
  <si>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</si>
  <si>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</si>
  <si>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</si>
  <si>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</si>
  <si>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</si>
  <si>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</si>
  <si>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</si>
  <si>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</si>
  <si>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</si>
  <si>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</si>
  <si>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</si>
  <si>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</si>
  <si>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</si>
  <si>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</si>
  <si>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</si>
  <si>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</si>
  <si>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</si>
  <si>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</si>
  <si>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</si>
  <si>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</si>
  <si>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</si>
  <si>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</si>
  <si>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</si>
  <si>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</si>
  <si>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</si>
  <si>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</si>
  <si>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</si>
  <si>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</si>
  <si>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</si>
  <si>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</si>
  <si>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</si>
  <si>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</si>
  <si>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</si>
  <si>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</si>
  <si>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</si>
  <si>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</si>
  <si>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</si>
  <si>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</si>
  <si>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</si>
  <si>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</si>
  <si>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</si>
  <si>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</si>
  <si>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</si>
  <si>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</si>
  <si>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</si>
  <si>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</si>
  <si>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</si>
  <si>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</si>
  <si>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</si>
  <si>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</si>
  <si>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</si>
  <si>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</si>
  <si>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</si>
  <si>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</si>
  <si>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</si>
  <si>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</si>
  <si>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</si>
  <si>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</si>
  <si>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</si>
  <si>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</si>
  <si>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</si>
  <si>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</si>
  <si>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</si>
  <si>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</si>
  <si>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</si>
  <si>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</si>
  <si>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</si>
  <si>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</si>
  <si>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</si>
  <si>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</si>
  <si>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</si>
  <si>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</si>
  <si>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</si>
  <si>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</si>
  <si>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</si>
  <si>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</si>
  <si>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</si>
  <si>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</si>
  <si>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</si>
  <si>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</si>
  <si>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</si>
  <si>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</si>
  <si>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</si>
  <si>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</si>
  <si>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</si>
  <si>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</si>
  <si>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</si>
  <si>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</si>
  <si>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</si>
  <si>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</si>
  <si>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</si>
  <si>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</si>
  <si>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</si>
  <si>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</si>
  <si>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</si>
  <si>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</si>
  <si>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</si>
  <si>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</si>
  <si>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</si>
  <si>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</si>
  <si>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</si>
  <si>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</si>
  <si>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</si>
  <si>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</si>
  <si>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</si>
  <si>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</si>
  <si>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</si>
  <si>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</si>
  <si>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</si>
  <si>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</si>
  <si>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</si>
  <si>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</si>
  <si>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</si>
  <si>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</si>
  <si>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</si>
  <si>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</si>
  <si>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</si>
  <si>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</si>
  <si>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</si>
  <si>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</si>
  <si>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</si>
  <si>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</si>
  <si>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</si>
  <si>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</si>
  <si>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</si>
  <si>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</si>
  <si>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</si>
  <si>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</si>
  <si>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</si>
  <si>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</si>
  <si>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</si>
  <si>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</si>
  <si>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</si>
  <si>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</si>
  <si>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</si>
  <si>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</si>
  <si>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</si>
  <si>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</si>
  <si>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</si>
  <si>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</si>
  <si>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</si>
  <si>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</si>
  <si>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</si>
  <si>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</si>
  <si>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</si>
  <si>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</si>
  <si>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</si>
  <si>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</si>
  <si>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</si>
  <si>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</si>
  <si>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</si>
  <si>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</si>
  <si>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</si>
  <si>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</si>
  <si>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</si>
  <si>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</si>
  <si>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</si>
  <si>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</si>
  <si>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</si>
  <si>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</si>
  <si>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</si>
  <si>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</si>
  <si>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</si>
  <si>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</si>
  <si>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</si>
  <si>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</si>
  <si>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</si>
  <si>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</si>
  <si>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</si>
  <si>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</si>
  <si>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</si>
  <si>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</si>
  <si>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</si>
  <si>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</si>
  <si>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</si>
  <si>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</si>
  <si>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</si>
  <si>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</si>
  <si>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</si>
  <si>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</si>
  <si>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</si>
  <si>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</si>
  <si>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</si>
  <si>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</si>
  <si>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</si>
  <si>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</si>
  <si>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</si>
  <si>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</si>
  <si>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</si>
  <si>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</si>
  <si>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</si>
  <si>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</si>
  <si>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</si>
  <si>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</si>
  <si>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</si>
  <si>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</si>
  <si>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</si>
  <si>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</si>
  <si>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</si>
  <si>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</si>
  <si>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</si>
  <si>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</si>
  <si>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</si>
  <si>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</si>
  <si>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</si>
  <si>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</si>
  <si>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</si>
  <si>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</si>
  <si>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</si>
  <si>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</si>
  <si>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</si>
  <si>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</si>
  <si>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</si>
  <si>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</si>
  <si>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</si>
  <si>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</si>
  <si>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</si>
  <si>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</si>
  <si>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</si>
  <si>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</si>
  <si>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</si>
  <si>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</si>
  <si>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</si>
  <si>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</si>
  <si>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</si>
  <si>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</si>
  <si>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</si>
  <si>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</si>
  <si>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</si>
  <si>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</si>
  <si>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</si>
  <si>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</si>
  <si>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</si>
  <si>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</si>
  <si>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</si>
  <si>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</si>
  <si>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</si>
  <si>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</si>
  <si>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</si>
  <si>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</si>
  <si>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</si>
  <si>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</si>
  <si>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</si>
  <si>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</si>
  <si>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</si>
  <si>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</si>
  <si>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</si>
  <si>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</si>
  <si>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</si>
  <si>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</si>
  <si>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</si>
  <si>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</si>
  <si>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</si>
  <si>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</si>
  <si>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</si>
  <si>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</si>
  <si>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</si>
  <si>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</si>
  <si>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</si>
  <si>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</si>
  <si>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</si>
  <si>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</si>
  <si>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</si>
  <si>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</si>
  <si>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</si>
  <si>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</si>
  <si>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</si>
  <si>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</si>
  <si>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</si>
  <si>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</si>
  <si>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</si>
  <si>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</si>
  <si>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</si>
  <si>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</si>
  <si>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</si>
  <si>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</si>
  <si>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</si>
  <si>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</si>
  <si>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</si>
  <si>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</si>
  <si>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</si>
  <si>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</si>
  <si>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</si>
  <si>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</si>
  <si>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</si>
  <si>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</si>
  <si>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</si>
  <si>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</si>
  <si>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</si>
  <si>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</si>
  <si>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</si>
  <si>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</si>
  <si>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</si>
  <si>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</si>
  <si>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</si>
  <si>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</si>
  <si>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</si>
  <si>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</si>
  <si>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</si>
  <si>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</si>
  <si>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</si>
  <si>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</si>
  <si>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</si>
  <si>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</si>
  <si>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</si>
  <si>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</si>
  <si>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</si>
  <si>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</si>
  <si>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</si>
  <si>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</si>
  <si>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</si>
  <si>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</si>
  <si>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</si>
  <si>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</si>
  <si>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</si>
  <si>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</si>
  <si>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</si>
  <si>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</si>
  <si>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</si>
  <si>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</si>
  <si>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</si>
  <si>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</si>
  <si>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</si>
  <si>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</si>
  <si>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</si>
  <si>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</si>
  <si>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</si>
  <si>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</si>
  <si>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</si>
  <si>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</si>
  <si>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</si>
  <si>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</si>
  <si>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</si>
  <si>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</si>
  <si>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</si>
  <si>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</si>
  <si>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</si>
  <si>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</si>
  <si>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</si>
  <si>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</si>
  <si>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</si>
  <si>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</si>
  <si>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</si>
  <si>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</si>
  <si>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</si>
  <si>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</si>
  <si>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</si>
  <si>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</si>
  <si>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</si>
  <si>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</si>
  <si>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</si>
  <si>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</si>
  <si>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</si>
  <si>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</si>
  <si>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</si>
  <si>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</si>
  <si>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</si>
  <si>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</si>
  <si>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</si>
  <si>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</si>
  <si>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</si>
  <si>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</si>
  <si>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</si>
  <si>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</si>
  <si>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</si>
  <si>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</si>
  <si>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</si>
  <si>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</si>
  <si>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</si>
  <si>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</si>
  <si>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</si>
  <si>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</si>
  <si>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</si>
  <si>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</si>
  <si>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</si>
  <si>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</si>
  <si>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</si>
  <si>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</si>
  <si>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</si>
  <si>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</si>
  <si>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</si>
  <si>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</si>
  <si>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</si>
  <si>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</si>
  <si>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</si>
  <si>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</si>
  <si>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</si>
  <si>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</si>
  <si>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</si>
  <si>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</si>
  <si>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</si>
  <si>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</si>
  <si>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</si>
  <si>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</si>
  <si>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</si>
  <si>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</si>
  <si>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</si>
  <si>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</si>
  <si>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</si>
  <si>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</si>
  <si>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</si>
  <si>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</si>
  <si>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</si>
  <si>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</si>
  <si>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</si>
  <si>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</si>
  <si>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</si>
  <si>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</si>
  <si>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</si>
  <si>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</si>
  <si>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</si>
  <si>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</si>
  <si>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</si>
  <si>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</si>
  <si>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</si>
  <si>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</si>
  <si>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</si>
  <si>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</si>
  <si>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</si>
  <si>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</si>
  <si>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</si>
  <si>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</si>
  <si>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</si>
  <si>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</si>
  <si>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</si>
  <si>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</si>
  <si>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</si>
  <si>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</si>
  <si>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</si>
  <si>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</si>
  <si>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</si>
  <si>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</si>
  <si>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</si>
  <si>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</si>
  <si>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</si>
  <si>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</si>
  <si>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</si>
  <si>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</si>
  <si>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</si>
  <si>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</si>
  <si>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</si>
  <si>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</si>
  <si>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</si>
  <si>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</si>
  <si>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</si>
  <si>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</si>
  <si>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</si>
  <si>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</si>
  <si>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</si>
  <si>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</si>
  <si>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</si>
  <si>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</si>
  <si>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</si>
  <si>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</si>
  <si>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</si>
  <si>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</si>
  <si>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</si>
  <si>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</si>
  <si>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</si>
  <si>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</si>
  <si>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</si>
  <si>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</si>
  <si>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</si>
  <si>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</si>
  <si>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</si>
  <si>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</si>
  <si>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</si>
  <si>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</si>
  <si>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</si>
  <si>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</si>
  <si>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</si>
  <si>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</si>
  <si>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</si>
  <si>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</si>
  <si>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</si>
  <si>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</si>
  <si>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</si>
  <si>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</si>
  <si>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</si>
  <si>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</si>
  <si>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</si>
  <si>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</si>
  <si>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</si>
  <si>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</si>
  <si>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</si>
  <si>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</si>
  <si>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</si>
  <si>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</si>
  <si>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</si>
  <si>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</si>
  <si>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</si>
  <si>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</si>
  <si>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</si>
  <si>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</si>
  <si>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</si>
  <si>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</si>
  <si>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</si>
  <si>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</si>
  <si>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</si>
  <si>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</si>
  <si>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</si>
  <si>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</si>
  <si>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</si>
  <si>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</si>
  <si>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</si>
  <si>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</si>
  <si>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</si>
  <si>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</si>
  <si>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</si>
  <si>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</si>
  <si>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</si>
  <si>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</si>
  <si>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</si>
  <si>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</si>
  <si>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</si>
  <si>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</si>
  <si>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</si>
  <si>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</si>
  <si>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</si>
  <si>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</si>
  <si>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</si>
  <si>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</si>
  <si>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</si>
  <si>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</si>
  <si>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</si>
  <si>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</si>
  <si>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</si>
  <si>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</si>
  <si>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</si>
  <si>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</si>
  <si>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</si>
  <si>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</si>
  <si>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</si>
  <si>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</si>
  <si>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</si>
  <si>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</si>
  <si>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</si>
  <si>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</si>
  <si>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</si>
  <si>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</si>
  <si>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</si>
  <si>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</si>
  <si>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</si>
  <si>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</si>
  <si>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</si>
  <si>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</si>
  <si>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</si>
  <si>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</si>
  <si>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</si>
  <si>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</si>
  <si>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</si>
  <si>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</si>
  <si>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</si>
  <si>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</si>
  <si>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</si>
  <si>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</si>
  <si>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</si>
  <si>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</si>
  <si>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</si>
  <si>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</si>
  <si>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</si>
  <si>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</si>
  <si>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</si>
  <si>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</si>
  <si>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</si>
  <si>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</si>
  <si>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</si>
  <si>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</si>
  <si>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</si>
  <si>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</si>
  <si>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</si>
  <si>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</si>
  <si>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</si>
  <si>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</si>
  <si>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</si>
  <si>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</si>
  <si>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</si>
  <si>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</si>
  <si>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</si>
  <si>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</si>
  <si>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</si>
  <si>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</si>
  <si>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</si>
  <si>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</si>
  <si>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</si>
  <si>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</si>
  <si>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</si>
  <si>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</si>
  <si>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</si>
  <si>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</si>
  <si>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</si>
  <si>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</si>
  <si>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</si>
  <si>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</si>
  <si>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</si>
  <si>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</si>
  <si>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</si>
  <si>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</si>
  <si>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</si>
  <si>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</si>
  <si>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</si>
  <si>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</si>
  <si>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</si>
  <si>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</si>
  <si>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</si>
  <si>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</si>
  <si>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</si>
  <si>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</si>
  <si>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</si>
  <si>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</si>
  <si>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</si>
  <si>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</si>
  <si>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</si>
  <si>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</si>
  <si>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</si>
  <si>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</si>
  <si>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</si>
  <si>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</si>
  <si>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</si>
  <si>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</si>
  <si>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</si>
  <si>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</si>
  <si>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</si>
  <si>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</si>
  <si>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</si>
  <si>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</si>
  <si>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</si>
  <si>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</si>
  <si>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</si>
  <si>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</si>
  <si>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</si>
  <si>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</si>
  <si>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</si>
  <si>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</si>
  <si>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</si>
  <si>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</si>
  <si>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</si>
  <si>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</si>
  <si>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</si>
  <si>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</si>
  <si>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</si>
  <si>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</si>
  <si>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</si>
  <si>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</si>
  <si>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</si>
  <si>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</si>
  <si>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</si>
  <si>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</si>
  <si>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</si>
  <si>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</si>
  <si>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</si>
  <si>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</si>
  <si>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</si>
  <si>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</si>
  <si>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</si>
  <si>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</si>
  <si>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</si>
  <si>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</si>
  <si>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</si>
  <si>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</si>
  <si>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</si>
  <si>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</si>
  <si>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</si>
  <si>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</si>
  <si>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</si>
  <si>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</si>
  <si>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</si>
  <si>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</si>
  <si>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</si>
  <si>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</si>
  <si>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</si>
  <si>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</si>
  <si>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</si>
  <si>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</si>
  <si>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</si>
  <si>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</si>
  <si>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</si>
  <si>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</si>
  <si>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</si>
  <si>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</si>
  <si>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</si>
  <si>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</si>
  <si>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</si>
  <si>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</si>
  <si>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</si>
  <si>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</si>
  <si>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</si>
  <si>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</si>
  <si>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</si>
  <si>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</si>
  <si>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</si>
  <si>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</si>
  <si>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</si>
  <si>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</si>
  <si>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</si>
  <si>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</si>
  <si>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</si>
  <si>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</si>
  <si>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</si>
  <si>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</si>
  <si>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</si>
  <si>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</si>
  <si>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</si>
  <si>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</si>
  <si>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</si>
  <si>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</si>
  <si>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</si>
  <si>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</si>
  <si>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</si>
  <si>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</si>
  <si>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</si>
  <si>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</si>
  <si>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</si>
  <si>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</si>
  <si>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</si>
  <si>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</si>
  <si>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</si>
  <si>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</si>
  <si>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</si>
  <si>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</si>
  <si>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</si>
  <si>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</si>
  <si>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</si>
  <si>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</si>
  <si>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</si>
  <si>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</si>
  <si>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</si>
  <si>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</si>
  <si>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</si>
  <si>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</si>
  <si>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</si>
  <si>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</si>
  <si>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</si>
  <si>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</si>
  <si>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</si>
  <si>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</si>
  <si>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</si>
  <si>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</si>
  <si>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</si>
  <si>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</si>
  <si>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</si>
  <si>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</si>
  <si>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</si>
  <si>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</si>
  <si>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</si>
  <si>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</si>
  <si>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</si>
  <si>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</si>
  <si>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</si>
  <si>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</si>
  <si>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</si>
  <si>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</si>
  <si>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</si>
  <si>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</si>
  <si>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</si>
  <si>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</si>
  <si>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</si>
  <si>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</si>
  <si>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</si>
  <si>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</si>
  <si>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</si>
  <si>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</si>
  <si>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</si>
  <si>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</si>
  <si>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</si>
  <si>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</si>
  <si>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</si>
  <si>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</si>
  <si>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</si>
  <si>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</si>
  <si>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</si>
  <si>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</si>
  <si>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</si>
  <si>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</si>
  <si>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</si>
  <si>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</si>
  <si>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</si>
  <si>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</si>
  <si>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</si>
  <si>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</si>
  <si>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</si>
  <si>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</si>
  <si>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</si>
  <si>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</si>
  <si>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</si>
  <si>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</si>
  <si>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</si>
  <si>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</si>
  <si>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</si>
  <si>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</si>
  <si>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</si>
  <si>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</si>
  <si>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</si>
  <si>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</si>
  <si>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</si>
  <si>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</si>
  <si>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</si>
  <si>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</si>
  <si>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</si>
  <si>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</si>
  <si>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</si>
  <si>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</si>
  <si>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</si>
  <si>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</si>
  <si>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</si>
  <si>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</si>
  <si>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</si>
  <si>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</si>
  <si>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</si>
  <si>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</si>
  <si>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</si>
  <si>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</si>
  <si>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</si>
  <si>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</si>
  <si>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</si>
  <si>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</si>
  <si>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</si>
  <si>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</si>
  <si>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</si>
  <si>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</si>
  <si>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</si>
  <si>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</si>
  <si>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</si>
  <si>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</si>
  <si>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</si>
  <si>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</si>
  <si>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</si>
  <si>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</si>
  <si>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</si>
  <si>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</si>
  <si>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</si>
  <si>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</si>
  <si>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</si>
  <si>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</si>
  <si>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</si>
  <si>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</si>
  <si>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</si>
  <si>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</si>
  <si>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</si>
  <si>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</si>
  <si>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</si>
  <si>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</si>
  <si>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</si>
  <si>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</si>
  <si>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</si>
  <si>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</si>
  <si>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</si>
  <si>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</si>
  <si>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</si>
  <si>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</si>
  <si>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</si>
  <si>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</si>
  <si>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</si>
  <si>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</si>
  <si>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</si>
  <si>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</si>
  <si>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</si>
  <si>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</si>
  <si>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</si>
  <si>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</si>
  <si>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</si>
  <si>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</si>
  <si>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</si>
  <si>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</si>
  <si>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</si>
  <si>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</si>
  <si>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</si>
  <si>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</si>
  <si>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</si>
  <si>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</si>
  <si>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</si>
  <si>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</si>
  <si>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</si>
  <si>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</si>
  <si>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</si>
  <si>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</si>
  <si>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</si>
  <si>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</si>
  <si>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</si>
  <si>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</si>
  <si>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</si>
  <si>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</si>
  <si>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</si>
  <si>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</si>
  <si>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</si>
  <si>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</si>
  <si>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</si>
  <si>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</si>
  <si>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</si>
  <si>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</si>
  <si>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</si>
  <si>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</si>
  <si>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</si>
  <si>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</si>
  <si>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</si>
  <si>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</si>
  <si>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</si>
  <si>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</si>
  <si>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</si>
  <si>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</si>
  <si>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</si>
  <si>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</si>
  <si>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</si>
  <si>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</si>
  <si>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</si>
  <si>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</si>
  <si>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</si>
  <si>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</si>
  <si>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</si>
  <si>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</si>
  <si>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</si>
  <si>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</si>
  <si>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</si>
  <si>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</si>
  <si>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</si>
  <si>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</si>
  <si>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</si>
  <si>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</si>
  <si>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</si>
  <si>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</si>
  <si>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</si>
  <si>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</si>
  <si>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</si>
  <si>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</si>
  <si>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</si>
  <si>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</si>
  <si>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</si>
  <si>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</si>
  <si>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</si>
  <si>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</si>
  <si>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</si>
  <si>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</si>
  <si>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</si>
  <si>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</si>
  <si>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</si>
  <si>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</si>
  <si>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</si>
  <si>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</si>
  <si>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</si>
  <si>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</si>
  <si>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</si>
  <si>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</si>
  <si>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</si>
  <si>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</si>
  <si>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</si>
  <si>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</si>
  <si>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</si>
  <si>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</si>
  <si>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</si>
  <si>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</si>
  <si>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</si>
  <si>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</si>
  <si>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</si>
  <si>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</si>
  <si>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</si>
  <si>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</si>
  <si>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</si>
  <si>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</si>
  <si>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</si>
  <si>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</si>
  <si>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</si>
  <si>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</si>
  <si>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</si>
  <si>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</si>
  <si>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</si>
  <si>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</si>
  <si>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</si>
  <si>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</si>
  <si>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</si>
  <si>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</si>
  <si>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</si>
  <si>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</si>
  <si>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</si>
  <si>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</si>
  <si>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</si>
  <si>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</si>
  <si>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</si>
  <si>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</si>
  <si>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</si>
  <si>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</si>
  <si>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</si>
  <si>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</si>
  <si>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</si>
  <si>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</si>
  <si>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</si>
  <si>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</si>
  <si>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</si>
  <si>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</si>
  <si>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</si>
  <si>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</si>
  <si>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</si>
  <si>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</si>
  <si>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</si>
  <si>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</si>
  <si>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</si>
  <si>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</si>
  <si>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</si>
  <si>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</si>
  <si>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</si>
  <si>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</si>
  <si>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</si>
  <si>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</si>
  <si>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</si>
  <si>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</si>
  <si>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</si>
  <si>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</si>
  <si>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</si>
  <si>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</si>
  <si>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</si>
  <si>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</si>
  <si>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</si>
  <si>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</si>
  <si>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</si>
  <si>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</si>
  <si>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</si>
  <si>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</si>
  <si>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</si>
  <si>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</si>
  <si>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</si>
  <si>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</si>
  <si>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</si>
  <si>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</si>
  <si>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</si>
  <si>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</si>
  <si>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</si>
  <si>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</si>
  <si>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</si>
  <si>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</si>
  <si>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</si>
  <si>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</si>
  <si>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</si>
  <si>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</si>
  <si>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</si>
  <si>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</si>
  <si>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</si>
  <si>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</si>
  <si>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</si>
  <si>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</si>
  <si>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</si>
  <si>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</si>
  <si>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</si>
  <si>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</si>
  <si>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</si>
  <si>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</si>
  <si>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</si>
  <si>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</si>
  <si>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</si>
  <si>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</si>
  <si>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</si>
  <si>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</si>
  <si>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</si>
  <si>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</si>
  <si>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</si>
  <si>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</si>
  <si>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</si>
  <si>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</si>
  <si>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</si>
  <si>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</si>
  <si>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</si>
  <si>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</si>
  <si>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</si>
  <si>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</si>
  <si>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</si>
  <si>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</si>
  <si>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</si>
  <si>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</si>
  <si>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</si>
  <si>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</si>
  <si>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</si>
  <si>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</si>
  <si>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</si>
  <si>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</si>
  <si>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</si>
  <si>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</si>
  <si>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</si>
  <si>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</si>
  <si>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</si>
  <si>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</si>
  <si>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</si>
  <si>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</si>
  <si>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</si>
  <si>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</si>
  <si>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</si>
  <si>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</si>
  <si>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</si>
  <si>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</si>
  <si>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</si>
  <si>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</si>
  <si>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</si>
  <si>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</si>
  <si>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</si>
  <si>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</si>
  <si>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</si>
  <si>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</si>
  <si>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</si>
  <si>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</si>
  <si>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</si>
  <si>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</si>
  <si>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</si>
  <si>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</si>
  <si>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</si>
  <si>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</si>
  <si>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</si>
  <si>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</si>
  <si>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</si>
  <si>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</si>
  <si>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</si>
  <si>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</si>
  <si>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</si>
  <si>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</si>
  <si>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</si>
  <si>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</si>
  <si>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</si>
  <si>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</si>
  <si>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</si>
  <si>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</si>
  <si>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</si>
  <si>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</si>
  <si>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</si>
  <si>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</si>
  <si>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</si>
  <si>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</si>
  <si>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</si>
  <si>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</si>
  <si>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</si>
  <si>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</si>
  <si>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</si>
  <si>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</si>
  <si>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</si>
  <si>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</si>
  <si>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</si>
  <si>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</si>
  <si>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</si>
  <si>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</si>
  <si>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</si>
  <si>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</si>
  <si>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</si>
  <si>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</si>
  <si>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</si>
  <si>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</si>
  <si>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</si>
  <si>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</si>
  <si>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</si>
  <si>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</si>
  <si>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</si>
  <si>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</si>
  <si>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</si>
  <si>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</si>
  <si>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</si>
  <si>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</si>
  <si>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</si>
  <si>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</si>
  <si>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</si>
  <si>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</si>
  <si>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</si>
  <si>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</si>
  <si>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</si>
  <si>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</si>
  <si>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</si>
  <si>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</si>
  <si>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</si>
  <si>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</si>
  <si>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</si>
  <si>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</si>
  <si>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</si>
  <si>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</si>
  <si>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</si>
  <si>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</si>
  <si>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</si>
  <si>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</si>
  <si>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</si>
  <si>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</si>
  <si>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</si>
  <si>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</si>
  <si>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</si>
  <si>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</si>
  <si>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</si>
  <si>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</si>
  <si>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</si>
  <si>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</si>
  <si>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</si>
  <si>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</si>
  <si>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</si>
  <si>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</si>
  <si>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</si>
  <si>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</si>
  <si>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</si>
  <si>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</si>
  <si>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</si>
  <si>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</si>
  <si>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</si>
  <si>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</si>
  <si>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</si>
  <si>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</si>
  <si>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</si>
  <si>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</si>
  <si>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</si>
  <si>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</si>
  <si>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</si>
  <si>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</si>
  <si>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</si>
  <si>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</si>
  <si>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</si>
  <si>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</si>
  <si>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</si>
  <si>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</si>
  <si>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</si>
  <si>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</si>
  <si>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</si>
  <si>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</si>
  <si>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</si>
  <si>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</si>
  <si>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</si>
  <si>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</si>
  <si>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</si>
  <si>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</si>
  <si>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</si>
  <si>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</si>
  <si>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</si>
  <si>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</si>
  <si>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</si>
  <si>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</si>
  <si>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</si>
  <si>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</si>
  <si>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</si>
  <si>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</si>
  <si>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</si>
  <si>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</si>
  <si>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</si>
  <si>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</si>
  <si>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</si>
  <si>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</si>
  <si>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</si>
  <si>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</si>
  <si>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</si>
  <si>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</si>
  <si>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</si>
  <si>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</si>
  <si>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</si>
  <si>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</si>
  <si>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</si>
  <si>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</si>
  <si>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</si>
  <si>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</si>
  <si>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</si>
  <si>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</si>
  <si>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</si>
  <si>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</si>
  <si>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</si>
  <si>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</si>
  <si>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</si>
  <si>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</si>
  <si>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</si>
  <si>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</si>
  <si>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</si>
  <si>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</si>
  <si>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</si>
  <si>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</si>
  <si>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</si>
  <si>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</si>
  <si>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</si>
  <si>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</si>
  <si>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</si>
  <si>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</si>
  <si>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</si>
  <si>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</si>
  <si>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</si>
  <si>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</si>
  <si>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</si>
  <si>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</si>
  <si>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</si>
  <si>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</si>
  <si>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</si>
  <si>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</si>
  <si>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</si>
  <si>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</si>
  <si>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</si>
  <si>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</si>
  <si>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</si>
  <si>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</si>
  <si>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</si>
  <si>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</si>
  <si>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</si>
  <si>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</si>
  <si>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</si>
  <si>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</si>
  <si>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</si>
  <si>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</si>
  <si>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</si>
  <si>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</si>
  <si>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</si>
  <si>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</si>
  <si>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</si>
  <si>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</si>
  <si>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</si>
  <si>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</si>
  <si>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</si>
  <si>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</si>
  <si>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</si>
  <si>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</si>
  <si>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</si>
  <si>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</si>
  <si>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</si>
  <si>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</si>
  <si>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</si>
  <si>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</si>
  <si>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</si>
  <si>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</si>
  <si>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</si>
  <si>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</si>
  <si>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</si>
  <si>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</si>
  <si>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</si>
  <si>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</si>
  <si>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</si>
  <si>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</si>
  <si>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</si>
  <si>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</si>
  <si>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</si>
  <si>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</si>
  <si>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</si>
  <si>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</si>
  <si>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</si>
  <si>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</si>
  <si>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</si>
  <si>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</si>
  <si>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</si>
  <si>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</si>
  <si>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</si>
  <si>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</si>
  <si>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</si>
  <si>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</si>
  <si>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</si>
  <si>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</si>
  <si>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</si>
  <si>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</si>
  <si>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</si>
  <si>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</si>
  <si>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</si>
  <si>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</si>
  <si>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</si>
  <si>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</si>
  <si>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</si>
  <si>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</si>
  <si>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</si>
  <si>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</si>
  <si>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</si>
  <si>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</si>
  <si>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</si>
  <si>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</si>
  <si>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</si>
  <si>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</si>
  <si>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</si>
  <si>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</si>
  <si>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</si>
  <si>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</si>
  <si>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</si>
  <si>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</si>
  <si>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</si>
  <si>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</si>
  <si>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</si>
  <si>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</si>
  <si>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</si>
  <si>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</si>
  <si>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</si>
  <si>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</si>
  <si>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</si>
  <si>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</si>
  <si>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</si>
  <si>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</si>
  <si>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</si>
  <si>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</si>
  <si>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</si>
  <si>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</si>
  <si>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</si>
  <si>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</si>
  <si>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</si>
  <si>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</si>
  <si>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</si>
  <si>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</si>
  <si>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</si>
  <si>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</si>
  <si>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</si>
  <si>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</si>
  <si>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</si>
  <si>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</si>
  <si>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</si>
  <si>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</si>
  <si>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</si>
  <si>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</si>
  <si>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</si>
  <si>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</si>
  <si>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</si>
  <si>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</si>
  <si>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</si>
  <si>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</si>
  <si>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</si>
  <si>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</si>
  <si>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</si>
  <si>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</si>
  <si>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</si>
  <si>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</si>
  <si>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</si>
  <si>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</si>
  <si>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</si>
  <si>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</si>
  <si>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</si>
  <si>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</si>
  <si>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</si>
  <si>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</si>
  <si>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</si>
  <si>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</si>
  <si>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</si>
  <si>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</si>
  <si>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</si>
  <si>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</si>
  <si>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</si>
  <si>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</si>
  <si>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</si>
  <si>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</si>
  <si>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</si>
  <si>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</si>
  <si>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</si>
  <si>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</si>
  <si>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</si>
  <si>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</si>
  <si>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</si>
  <si>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</si>
  <si>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</si>
  <si>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</si>
  <si>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</si>
  <si>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</si>
  <si>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</si>
  <si>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</si>
  <si>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</si>
  <si>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</si>
  <si>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</si>
  <si>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</si>
  <si>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</si>
  <si>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</si>
  <si>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</si>
  <si>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</si>
  <si>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</si>
  <si>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</si>
  <si>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</si>
  <si>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</si>
  <si>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</si>
  <si>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</si>
  <si>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</si>
  <si>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</si>
  <si>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</si>
  <si>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</si>
  <si>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</si>
  <si>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</si>
  <si>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</si>
  <si>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</si>
  <si>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</si>
  <si>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</si>
  <si>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</si>
  <si>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</si>
  <si>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</si>
  <si>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</si>
  <si>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</si>
  <si>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</si>
  <si>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</si>
  <si>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</si>
  <si>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</si>
  <si>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</si>
  <si>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</si>
  <si>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</si>
  <si>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</si>
  <si>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</si>
  <si>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</si>
  <si>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</si>
  <si>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</si>
  <si>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</si>
  <si>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</si>
  <si>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</si>
  <si>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</si>
  <si>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</si>
  <si>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</si>
  <si>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</si>
  <si>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</si>
  <si>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</si>
  <si>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</si>
  <si>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</si>
  <si>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</si>
  <si>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</si>
  <si>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</si>
  <si>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</si>
  <si>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</si>
  <si>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</si>
  <si>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</si>
  <si>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</si>
  <si>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</si>
  <si>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</si>
  <si>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</si>
  <si>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</si>
  <si>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</si>
  <si>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</si>
  <si>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</si>
  <si>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</si>
  <si>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</si>
  <si>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</si>
  <si>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</si>
  <si>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</si>
  <si>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</si>
  <si>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</si>
  <si>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</si>
  <si>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</si>
  <si>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</si>
  <si>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</si>
  <si>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</si>
  <si>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</si>
  <si>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</si>
  <si>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</si>
  <si>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</si>
  <si>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</si>
  <si>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</si>
  <si>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</si>
  <si>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</si>
  <si>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</si>
  <si>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</si>
  <si>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</si>
  <si>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</si>
  <si>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</si>
  <si>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</si>
  <si>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</si>
  <si>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</si>
  <si>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</si>
  <si>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</si>
  <si>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</si>
  <si>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</si>
  <si>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</si>
  <si>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</si>
  <si>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</si>
  <si>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</si>
  <si>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</si>
  <si>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</si>
  <si>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</si>
  <si>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</si>
  <si>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</si>
  <si>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</si>
  <si>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</si>
  <si>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</si>
  <si>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</si>
  <si>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</si>
  <si>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</si>
  <si>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</si>
  <si>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</si>
  <si>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</si>
  <si>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</si>
  <si>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</si>
  <si>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</si>
  <si>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</si>
  <si>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</si>
  <si>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</si>
  <si>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</si>
  <si>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</si>
  <si>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</si>
  <si>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</si>
  <si>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</si>
  <si>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</si>
  <si>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</si>
  <si>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</si>
  <si>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</si>
  <si>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</si>
  <si>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</si>
  <si>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</si>
  <si>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</si>
  <si>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</si>
  <si>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</si>
  <si>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</si>
  <si>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</si>
  <si>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</si>
  <si>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</si>
  <si>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</si>
  <si>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</si>
  <si>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</si>
  <si>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</si>
  <si>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</si>
  <si>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</si>
  <si>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</si>
  <si>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</si>
  <si>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</si>
  <si>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</si>
  <si>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</si>
  <si>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</si>
  <si>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</si>
  <si>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</si>
  <si>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</si>
  <si>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</si>
  <si>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</si>
  <si>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</si>
  <si>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</si>
  <si>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</si>
  <si>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</si>
  <si>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</si>
  <si>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</si>
  <si>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</si>
  <si>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</si>
  <si>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</si>
  <si>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</si>
  <si>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</si>
  <si>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</si>
  <si>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</si>
  <si>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</si>
  <si>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</si>
  <si>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</si>
  <si>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</si>
  <si>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</si>
  <si>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</si>
  <si>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</si>
  <si>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</si>
  <si>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</si>
  <si>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</si>
  <si>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</si>
  <si>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</si>
  <si>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</si>
  <si>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</si>
  <si>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</si>
  <si>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</si>
  <si>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</si>
  <si>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</si>
  <si>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</si>
  <si>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</si>
  <si>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</si>
  <si>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</si>
  <si>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</si>
  <si>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</si>
  <si>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</si>
  <si>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</si>
  <si>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</si>
  <si>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</si>
  <si>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</si>
  <si>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</si>
  <si>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</si>
  <si>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</si>
  <si>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</si>
  <si>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</si>
  <si>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</si>
  <si>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</si>
  <si>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</si>
  <si>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</si>
  <si>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</si>
  <si>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</si>
  <si>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</si>
  <si>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</si>
  <si>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</si>
  <si>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</si>
  <si>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</si>
  <si>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</si>
  <si>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</si>
  <si>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</si>
  <si>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</si>
  <si>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</si>
  <si>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</si>
  <si>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</si>
  <si>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</si>
  <si>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</si>
  <si>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</si>
  <si>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</si>
  <si>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</si>
  <si>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</si>
  <si>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</si>
  <si>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</si>
  <si>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</si>
  <si>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</si>
  <si>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</si>
  <si>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</si>
  <si>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</si>
  <si>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</si>
  <si>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</si>
  <si>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</si>
  <si>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</si>
  <si>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</si>
  <si>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</si>
  <si>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</si>
  <si>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</si>
  <si>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</si>
  <si>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</si>
  <si>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</si>
  <si>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</si>
  <si>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</si>
  <si>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</si>
  <si>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</si>
  <si>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</si>
  <si>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</si>
  <si>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</si>
  <si>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</si>
  <si>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</si>
  <si>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</si>
  <si>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</si>
  <si>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</si>
  <si>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</si>
  <si>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</si>
  <si>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</si>
  <si>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</si>
  <si>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</si>
  <si>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</si>
  <si>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</si>
  <si>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</si>
  <si>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</si>
  <si>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</si>
  <si>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</si>
  <si>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</si>
  <si>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</si>
  <si>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</si>
  <si>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</si>
  <si>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</si>
  <si>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</si>
  <si>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</si>
  <si>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</si>
  <si>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</si>
  <si>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</si>
  <si>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</si>
  <si>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</si>
  <si>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</si>
  <si>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</si>
  <si>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</si>
  <si>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</si>
  <si>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</si>
  <si>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</si>
  <si>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</si>
  <si>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</si>
  <si>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</si>
  <si>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</si>
  <si>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</si>
  <si>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</si>
  <si>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</si>
  <si>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</si>
  <si>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</si>
  <si>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</si>
  <si>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</si>
  <si>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</si>
  <si>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</si>
  <si>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</si>
  <si>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</si>
  <si>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</si>
  <si>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</si>
  <si>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</si>
  <si>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</si>
  <si>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</si>
  <si>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</si>
  <si>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</si>
  <si>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</si>
  <si>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</si>
  <si>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</si>
  <si>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</si>
  <si>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</si>
  <si>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</si>
  <si>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</si>
  <si>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</si>
  <si>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</si>
  <si>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</si>
  <si>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</si>
  <si>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</si>
  <si>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</si>
  <si>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</si>
  <si>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</si>
  <si>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</si>
  <si>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</si>
  <si>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</si>
  <si>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</si>
  <si>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</si>
  <si>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</si>
  <si>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</si>
  <si>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</si>
  <si>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</si>
  <si>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</si>
  <si>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</si>
  <si>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</si>
  <si>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</si>
  <si>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</si>
  <si>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</si>
  <si>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</si>
  <si>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</si>
  <si>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</si>
  <si>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</si>
  <si>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</si>
  <si>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</si>
  <si>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</si>
  <si>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</si>
  <si>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</si>
  <si>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</si>
  <si>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</si>
  <si>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</si>
  <si>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</si>
  <si>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</si>
  <si>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</si>
  <si>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</si>
  <si>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</si>
  <si>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</si>
  <si>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</si>
  <si>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</si>
  <si>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</si>
  <si>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</si>
  <si>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</si>
  <si>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</si>
  <si>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</si>
  <si>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</si>
  <si>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</si>
  <si>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</si>
  <si>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</si>
  <si>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</si>
  <si>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</si>
  <si>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</si>
  <si>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</si>
  <si>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</si>
  <si>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</si>
  <si>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</si>
  <si>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</si>
  <si>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</si>
  <si>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</si>
  <si>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</si>
  <si>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</si>
  <si>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</si>
  <si>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</si>
  <si>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</si>
  <si>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</si>
  <si>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</si>
  <si>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</si>
  <si>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</si>
  <si>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</si>
  <si>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</si>
  <si>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</si>
  <si>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</si>
  <si>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</si>
  <si>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</si>
  <si>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</si>
  <si>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</si>
  <si>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</si>
  <si>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</si>
  <si>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</si>
  <si>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</si>
  <si>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</si>
  <si>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</si>
  <si>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</si>
  <si>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</si>
  <si>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</si>
  <si>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</si>
  <si>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</si>
  <si>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</si>
  <si>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</si>
  <si>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</si>
  <si>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</si>
  <si>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</si>
  <si>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</si>
  <si>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</si>
  <si>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</si>
  <si>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</si>
  <si>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</si>
  <si>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</si>
  <si>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</si>
  <si>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</si>
  <si>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</si>
  <si>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</si>
  <si>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</si>
  <si>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</si>
  <si>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</si>
  <si>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</si>
  <si>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</si>
  <si>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</si>
  <si>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</si>
  <si>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</si>
  <si>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</si>
  <si>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</si>
  <si>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</si>
  <si>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</si>
  <si>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</si>
  <si>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</si>
  <si>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</si>
  <si>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</si>
  <si>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</si>
  <si>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</si>
  <si>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</si>
  <si>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</si>
  <si>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</si>
  <si>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</si>
  <si>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</si>
  <si>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</si>
  <si>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</si>
  <si>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</si>
  <si>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</si>
  <si>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</si>
  <si>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</si>
  <si>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</si>
  <si>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</si>
  <si>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</si>
  <si>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</si>
  <si>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</si>
  <si>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</si>
  <si>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</si>
  <si>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</si>
  <si>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</si>
  <si>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</si>
  <si>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</si>
  <si>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</si>
  <si>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</si>
  <si>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</si>
  <si>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</si>
  <si>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</si>
  <si>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</si>
  <si>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</si>
  <si>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</si>
  <si>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</si>
  <si>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</si>
  <si>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</si>
  <si>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</si>
  <si>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</si>
  <si>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</si>
  <si>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</si>
  <si>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</si>
  <si>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</si>
  <si>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</si>
  <si>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</si>
  <si>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</si>
  <si>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</si>
  <si>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</si>
  <si>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</si>
  <si>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</si>
  <si>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</si>
  <si>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</si>
  <si>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</si>
  <si>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</si>
  <si>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</si>
  <si>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</si>
  <si>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</si>
  <si>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</si>
  <si>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</si>
  <si>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</si>
  <si>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</si>
  <si>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</si>
  <si>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</si>
  <si>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</si>
  <si>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</si>
  <si>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</si>
  <si>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</si>
  <si>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</si>
  <si>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</si>
  <si>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</si>
  <si>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</si>
  <si>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</si>
  <si>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</si>
  <si>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</si>
  <si>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</si>
  <si>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</si>
  <si>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</si>
  <si>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</si>
  <si>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</si>
  <si>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</si>
  <si>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</si>
  <si>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</si>
  <si>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</si>
  <si>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</si>
  <si>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</si>
  <si>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</si>
  <si>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</si>
  <si>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</si>
  <si>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</si>
  <si>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</si>
  <si>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</si>
  <si>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</si>
  <si>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</si>
  <si>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</si>
  <si>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</si>
  <si>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</si>
  <si>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</si>
  <si>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</si>
  <si>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</si>
  <si>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</si>
  <si>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</si>
  <si>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</si>
  <si>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</si>
  <si>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</si>
  <si>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</si>
  <si>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</si>
  <si>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</si>
  <si>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</si>
  <si>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</si>
  <si>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</si>
  <si>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</si>
  <si>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</si>
  <si>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</si>
  <si>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</si>
  <si>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</si>
  <si>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</si>
  <si>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</si>
  <si>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</si>
  <si>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</si>
  <si>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</si>
  <si>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</si>
  <si>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</si>
  <si>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</si>
  <si>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</si>
  <si>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</si>
  <si>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</si>
  <si>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</si>
  <si>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</si>
  <si>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</si>
  <si>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</si>
  <si>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</si>
  <si>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</si>
  <si>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</si>
  <si>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</si>
  <si>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</si>
  <si>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</si>
  <si>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</si>
  <si>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</si>
  <si>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</si>
  <si>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</si>
  <si>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</si>
  <si>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</si>
  <si>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</si>
  <si>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</si>
  <si>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</si>
  <si>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</si>
  <si>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</si>
  <si>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</si>
  <si>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</si>
  <si>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</si>
  <si>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</si>
  <si>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</si>
  <si>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</si>
  <si>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</si>
  <si>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</si>
  <si>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</si>
  <si>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</si>
  <si>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</si>
  <si>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</si>
  <si>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</si>
  <si>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</si>
  <si>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</si>
  <si>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</si>
  <si>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</si>
  <si>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</si>
  <si>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</si>
  <si>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</si>
  <si>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</si>
  <si>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</si>
  <si>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</si>
  <si>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</si>
  <si>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</si>
  <si>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</si>
  <si>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</si>
  <si>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</si>
  <si>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</si>
  <si>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</si>
  <si>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</si>
  <si>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</si>
  <si>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</si>
  <si>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</si>
  <si>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</si>
  <si>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</si>
  <si>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</si>
  <si>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</si>
  <si>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</si>
  <si>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</si>
  <si>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</si>
  <si>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</si>
  <si>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</si>
  <si>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</si>
  <si>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</si>
  <si>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</si>
  <si>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</si>
  <si>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</si>
  <si>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</si>
  <si>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</si>
  <si>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</si>
  <si>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</si>
  <si>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</si>
  <si>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</si>
  <si>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</si>
  <si>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</si>
  <si>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</si>
  <si>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</si>
  <si>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</si>
  <si>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</si>
  <si>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</si>
  <si>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</si>
  <si>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</si>
  <si>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</si>
  <si>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</si>
  <si>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</si>
  <si>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</si>
  <si>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</si>
  <si>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</si>
  <si>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</si>
  <si>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</si>
  <si>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</si>
  <si>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</si>
  <si>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</si>
  <si>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</si>
  <si>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</si>
  <si>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</si>
  <si>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</si>
  <si>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</si>
  <si>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</si>
  <si>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</si>
  <si>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</si>
  <si>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</si>
  <si>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</si>
  <si>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</si>
  <si>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</si>
  <si>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</si>
  <si>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</si>
  <si>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</si>
  <si>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</si>
  <si>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</si>
  <si>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</si>
  <si>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</si>
  <si>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</si>
  <si>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</si>
  <si>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</si>
  <si>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</si>
  <si>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</si>
  <si>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</si>
  <si>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</si>
  <si>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</si>
  <si>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</si>
  <si>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</si>
  <si>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</si>
  <si>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</si>
  <si>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</si>
  <si>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</si>
  <si>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</si>
  <si>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</si>
  <si>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</si>
  <si>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</si>
  <si>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</si>
  <si>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</si>
  <si>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</si>
  <si>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</si>
  <si>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</si>
  <si>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</si>
  <si>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</si>
  <si>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</si>
  <si>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</si>
  <si>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</si>
  <si>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</si>
  <si>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</si>
  <si>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</si>
  <si>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</si>
  <si>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</si>
  <si>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</si>
  <si>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</si>
  <si>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</si>
  <si>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</si>
  <si>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</si>
  <si>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</si>
  <si>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</si>
  <si>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</si>
  <si>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</si>
  <si>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</si>
  <si>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</si>
  <si>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</si>
  <si>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</si>
  <si>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</si>
  <si>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</si>
  <si>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</si>
  <si>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</si>
  <si>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</si>
  <si>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</si>
  <si>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</si>
  <si>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</si>
  <si>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</si>
  <si>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</si>
  <si>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</si>
  <si>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</si>
  <si>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</si>
  <si>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</si>
  <si>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</si>
  <si>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</si>
  <si>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</si>
  <si>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</si>
  <si>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</si>
  <si>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</si>
  <si>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</si>
  <si>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</si>
  <si>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</si>
  <si>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</si>
  <si>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</si>
  <si>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</si>
  <si>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</si>
  <si>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</si>
  <si>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</si>
  <si>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</si>
  <si>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</si>
  <si>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</si>
  <si>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</si>
  <si>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</si>
  <si>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</si>
  <si>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</si>
  <si>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</si>
  <si>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</si>
  <si>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</si>
  <si>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</si>
  <si>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</si>
  <si>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</si>
  <si>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</si>
  <si>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</si>
  <si>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</si>
  <si>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</si>
  <si>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</si>
  <si>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</si>
  <si>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</si>
  <si>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</si>
  <si>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</si>
  <si>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</si>
  <si>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</si>
  <si>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</si>
  <si>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</si>
  <si>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</si>
  <si>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</si>
  <si>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</si>
  <si>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</si>
  <si>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</si>
  <si>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</si>
  <si>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</si>
  <si>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</si>
  <si>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</si>
  <si>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</si>
  <si>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</si>
  <si>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</si>
  <si>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</si>
  <si>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</si>
  <si>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</si>
  <si>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</si>
  <si>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</si>
  <si>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</si>
  <si>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</si>
  <si>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</si>
  <si>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</si>
  <si>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</si>
  <si>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</si>
  <si>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</si>
  <si>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</si>
  <si>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</si>
  <si>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</si>
  <si>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</si>
  <si>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</si>
  <si>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</si>
  <si>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</si>
  <si>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</si>
  <si>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</si>
  <si>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</si>
  <si>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</si>
  <si>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</si>
  <si>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</si>
  <si>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</si>
  <si>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</si>
  <si>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</si>
  <si>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</si>
  <si>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</si>
  <si>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</si>
  <si>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</si>
  <si>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</si>
  <si>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</si>
  <si>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</si>
  <si>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</si>
  <si>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</si>
  <si>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</si>
  <si>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</si>
  <si>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</si>
  <si>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</si>
  <si>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</si>
  <si>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</si>
  <si>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</si>
  <si>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</si>
  <si>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</si>
  <si>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</si>
  <si>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</si>
  <si>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</si>
  <si>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</si>
  <si>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</si>
  <si>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</si>
  <si>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</si>
  <si>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</si>
  <si>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</si>
  <si>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</si>
  <si>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</si>
  <si>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</si>
  <si>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</si>
  <si>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</si>
  <si>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</si>
  <si>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</si>
  <si>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</si>
  <si>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</si>
  <si>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</si>
  <si>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</si>
  <si>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</si>
  <si>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</si>
  <si>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</si>
  <si>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</si>
  <si>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</si>
  <si>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</si>
  <si>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</si>
  <si>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</si>
  <si>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</si>
  <si>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</si>
  <si>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</si>
  <si>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</si>
  <si>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</si>
  <si>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</si>
  <si>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</si>
  <si>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</si>
  <si>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</si>
  <si>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</si>
  <si>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</si>
  <si>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</si>
  <si>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</si>
  <si>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</si>
  <si>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</si>
  <si>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</si>
  <si>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</si>
  <si>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</si>
  <si>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</si>
  <si>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</si>
  <si>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</si>
  <si>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</si>
  <si>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</si>
  <si>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</si>
  <si>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</si>
  <si>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</si>
  <si>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</si>
  <si>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</si>
  <si>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</si>
  <si>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</si>
  <si>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</si>
  <si>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</si>
  <si>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</si>
  <si>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</si>
  <si>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</si>
  <si>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</si>
  <si>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</si>
  <si>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</si>
  <si>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</si>
  <si>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</si>
  <si>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</si>
  <si>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</si>
  <si>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</si>
  <si>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</si>
  <si>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</si>
  <si>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</si>
  <si>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</si>
  <si>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</si>
  <si>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</si>
  <si>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</si>
  <si>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</si>
  <si>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</si>
  <si>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</si>
  <si>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</si>
  <si>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</si>
  <si>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</si>
  <si>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</si>
  <si>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</si>
  <si>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</si>
  <si>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</si>
  <si>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</si>
  <si>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</si>
  <si>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</si>
  <si>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</si>
  <si>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</si>
  <si>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</si>
  <si>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</si>
  <si>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</si>
  <si>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</si>
  <si>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</si>
  <si>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</si>
  <si>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</si>
  <si>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</si>
  <si>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</si>
  <si>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</si>
  <si>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</si>
  <si>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</si>
  <si>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</si>
  <si>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</si>
  <si>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</si>
  <si>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</si>
  <si>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</si>
  <si>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</si>
  <si>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</si>
  <si>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</si>
  <si>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</si>
  <si>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</si>
  <si>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</si>
  <si>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</si>
  <si>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</si>
  <si>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</si>
  <si>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</si>
  <si>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</si>
  <si>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</si>
  <si>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</si>
  <si>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</si>
  <si>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</si>
  <si>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</si>
  <si>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</si>
  <si>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</si>
  <si>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</si>
  <si>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</si>
  <si>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</si>
  <si>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</si>
  <si>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</si>
  <si>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</si>
  <si>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</si>
  <si>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</si>
  <si>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</si>
  <si>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</si>
  <si>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</si>
  <si>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</si>
  <si>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</si>
  <si>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</si>
  <si>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</si>
  <si>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</si>
  <si>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</si>
  <si>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</si>
  <si>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</si>
  <si>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</si>
  <si>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</si>
  <si>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</si>
  <si>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</si>
  <si>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</si>
  <si>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</si>
  <si>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</si>
  <si>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</si>
  <si>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</si>
  <si>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</si>
  <si>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</si>
  <si>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</si>
  <si>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</si>
  <si>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</si>
  <si>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</si>
  <si>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</si>
  <si>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</si>
  <si>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</si>
  <si>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</si>
  <si>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</si>
  <si>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</si>
  <si>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</si>
  <si>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</si>
  <si>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</si>
  <si>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</si>
  <si>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</si>
  <si>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</si>
  <si>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</si>
  <si>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</si>
  <si>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</si>
  <si>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</si>
  <si>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</si>
  <si>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</si>
  <si>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</si>
  <si>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</si>
  <si>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</si>
  <si>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</si>
  <si>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</si>
  <si>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</si>
  <si>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</si>
  <si>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</si>
  <si>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</si>
  <si>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</si>
  <si>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</si>
  <si>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</si>
  <si>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</si>
  <si>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</si>
  <si>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</si>
  <si>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</si>
  <si>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</si>
  <si>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</si>
  <si>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</si>
  <si>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</si>
  <si>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</si>
  <si>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</si>
  <si>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</si>
  <si>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</si>
  <si>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</si>
  <si>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</si>
  <si>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</si>
  <si>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</si>
  <si>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</si>
  <si>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</si>
  <si>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</si>
  <si>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</si>
  <si>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</si>
  <si>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</si>
  <si>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</si>
  <si>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</si>
  <si>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</si>
  <si>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</si>
  <si>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</si>
  <si>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</si>
  <si>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</si>
  <si>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</si>
  <si>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</si>
  <si>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</si>
  <si>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</si>
  <si>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</si>
  <si>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</si>
  <si>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</si>
  <si>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</si>
  <si>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</si>
  <si>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</si>
  <si>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</si>
  <si>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</si>
  <si>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</si>
  <si>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</si>
  <si>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</si>
  <si>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</si>
  <si>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</si>
  <si>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</si>
  <si>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</si>
  <si>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</si>
  <si>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</si>
  <si>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</si>
  <si>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</si>
  <si>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</si>
  <si>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</si>
  <si>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</si>
  <si>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</si>
  <si>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</si>
  <si>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</si>
  <si>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</si>
  <si>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</si>
  <si>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</si>
  <si>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</si>
  <si>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</si>
  <si>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</si>
  <si>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</si>
  <si>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</si>
  <si>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</si>
  <si>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</si>
  <si>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</si>
  <si>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</si>
  <si>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</si>
  <si>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</si>
  <si>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</si>
  <si>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</si>
  <si>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</si>
  <si>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</si>
  <si>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</si>
  <si>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</si>
  <si>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</si>
  <si>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</si>
  <si>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</si>
  <si>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</si>
  <si>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</si>
  <si>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</si>
  <si>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</si>
  <si>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</si>
  <si>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</si>
  <si>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</si>
  <si>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</si>
  <si>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</si>
  <si>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</si>
  <si>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</si>
  <si>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</si>
  <si>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</si>
  <si>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</si>
  <si>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</si>
  <si>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</si>
  <si>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</si>
  <si>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</si>
  <si>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</si>
  <si>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</si>
  <si>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</si>
  <si>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</si>
  <si>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</si>
  <si>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</si>
  <si>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</si>
  <si>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</si>
  <si>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</si>
  <si>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</si>
  <si>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</si>
  <si>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</si>
  <si>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</si>
  <si>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</si>
  <si>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</si>
  <si>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</si>
  <si>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</si>
  <si>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</si>
  <si>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</si>
  <si>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</si>
  <si>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</si>
  <si>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</si>
  <si>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</si>
  <si>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</si>
  <si>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</si>
  <si>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</si>
  <si>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</si>
  <si>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</si>
  <si>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</si>
  <si>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</si>
  <si>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</si>
  <si>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</si>
  <si>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</si>
  <si>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</si>
  <si>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</si>
  <si>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</si>
  <si>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</si>
  <si>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</si>
  <si>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</si>
  <si>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</si>
  <si>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</si>
  <si>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</si>
  <si>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</si>
  <si>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</si>
  <si>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</si>
  <si>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</si>
  <si>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</si>
  <si>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</si>
  <si>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</si>
  <si>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</si>
  <si>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</si>
  <si>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</si>
  <si>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</si>
  <si>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</si>
  <si>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</si>
  <si>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</si>
  <si>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</si>
  <si>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</si>
  <si>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</si>
  <si>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</si>
  <si>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</si>
  <si>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</si>
  <si>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</si>
  <si>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</si>
  <si>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</si>
  <si>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</si>
  <si>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</si>
  <si>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</si>
  <si>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</si>
  <si>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</si>
  <si>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</si>
  <si>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</si>
  <si>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</si>
  <si>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</si>
  <si>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</si>
  <si>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</si>
  <si>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</si>
  <si>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</si>
  <si>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</si>
  <si>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</si>
  <si>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</si>
  <si>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</si>
  <si>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</si>
  <si>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</si>
  <si>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</si>
  <si>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</si>
  <si>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</si>
  <si>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</si>
  <si>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</si>
  <si>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</si>
  <si>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</si>
  <si>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</si>
  <si>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</si>
  <si>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</si>
  <si>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</si>
  <si>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</si>
  <si>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</si>
  <si>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</si>
  <si>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</si>
  <si>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</si>
  <si>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</si>
  <si>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</si>
  <si>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</si>
  <si>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</si>
  <si>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</si>
  <si>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</si>
  <si>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</si>
  <si>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</si>
  <si>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</si>
  <si>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</si>
  <si>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</si>
  <si>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</si>
  <si>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</si>
  <si>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</si>
  <si>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</si>
  <si>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</si>
  <si>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</si>
  <si>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</si>
  <si>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</si>
  <si>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</si>
  <si>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</si>
  <si>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</si>
  <si>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</si>
  <si>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</si>
  <si>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</si>
  <si>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</si>
  <si>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</si>
  <si>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</si>
  <si>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</si>
  <si>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</si>
  <si>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</si>
  <si>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</si>
  <si>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</si>
  <si>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</si>
  <si>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</si>
  <si>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</si>
  <si>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</si>
  <si>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</si>
  <si>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</si>
  <si>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</si>
  <si>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</si>
  <si>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</si>
  <si>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</si>
  <si>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</si>
  <si>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</si>
  <si>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</si>
  <si>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</si>
  <si>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</si>
  <si>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</si>
  <si>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</si>
  <si>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</si>
  <si>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</si>
  <si>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</si>
  <si>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</si>
  <si>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</si>
  <si>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</si>
  <si>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</si>
  <si>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</si>
  <si>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</si>
  <si>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</si>
  <si>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</si>
  <si>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</si>
  <si>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</si>
  <si>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</si>
  <si>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</si>
  <si>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</si>
  <si>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</si>
  <si>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</si>
  <si>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</si>
  <si>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</si>
  <si>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</si>
  <si>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</si>
  <si>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</si>
  <si>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</si>
  <si>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</si>
  <si>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</si>
  <si>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</si>
  <si>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</si>
  <si>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</si>
  <si>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</si>
  <si>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</si>
  <si>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</si>
  <si>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</si>
  <si>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</si>
  <si>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</si>
  <si>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</si>
  <si>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</si>
  <si>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</si>
  <si>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</si>
  <si>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</si>
  <si>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</si>
  <si>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</si>
  <si>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</si>
  <si>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</si>
  <si>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</si>
  <si>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</si>
  <si>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</si>
  <si>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</si>
  <si>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</si>
  <si>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</si>
  <si>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</si>
  <si>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</si>
  <si>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</si>
  <si>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</si>
  <si>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</si>
  <si>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</si>
  <si>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</si>
  <si>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</si>
  <si>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</si>
  <si>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</si>
  <si>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</si>
  <si>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</si>
  <si>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</si>
  <si>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</si>
  <si>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</si>
  <si>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</si>
  <si>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</si>
  <si>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</si>
  <si>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</si>
  <si>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</si>
  <si>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</si>
  <si>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</si>
  <si>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</si>
  <si>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</si>
  <si>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</si>
  <si>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</si>
  <si>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</si>
  <si>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</si>
  <si>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</si>
  <si>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</si>
  <si>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</si>
  <si>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</si>
  <si>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</si>
  <si>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</si>
  <si>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</si>
  <si>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</si>
  <si>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</si>
  <si>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</si>
  <si>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</si>
  <si>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</si>
  <si>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</si>
  <si>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</si>
  <si>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</si>
  <si>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</si>
  <si>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</si>
  <si>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</si>
  <si>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</si>
  <si>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</si>
  <si>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</si>
  <si>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</si>
  <si>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</si>
  <si>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</si>
  <si>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</si>
  <si>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</si>
  <si>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</si>
  <si>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</si>
  <si>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</si>
  <si>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</si>
  <si>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</si>
  <si>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</si>
  <si>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</si>
  <si>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</si>
  <si>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</si>
  <si>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</si>
  <si>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</si>
  <si>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</si>
  <si>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</si>
  <si>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</si>
  <si>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</si>
  <si>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</si>
  <si>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</si>
  <si>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</si>
  <si>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</si>
  <si>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</si>
  <si>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</si>
  <si>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</si>
  <si>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</si>
  <si>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</si>
  <si>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</si>
  <si>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</si>
  <si>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</si>
  <si>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</si>
  <si>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</si>
  <si>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</si>
  <si>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</si>
  <si>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</si>
  <si>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</si>
  <si>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</si>
  <si>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</si>
  <si>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</si>
  <si>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</si>
  <si>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</si>
  <si>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</si>
  <si>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</si>
  <si>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</si>
  <si>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</si>
  <si>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</si>
  <si>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</si>
  <si>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</si>
  <si>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</si>
  <si>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</si>
  <si>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</si>
  <si>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</si>
  <si>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</si>
  <si>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</si>
  <si>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</si>
  <si>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</si>
  <si>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</si>
  <si>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</si>
  <si>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</si>
  <si>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</si>
  <si>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</si>
  <si>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</si>
  <si>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</si>
  <si>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</si>
  <si>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</si>
  <si>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</si>
  <si>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</si>
  <si>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</si>
  <si>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</si>
  <si>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</si>
  <si>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</si>
  <si>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</si>
  <si>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</si>
  <si>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</si>
  <si>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</si>
  <si>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</si>
  <si>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</si>
  <si>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</si>
  <si>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</si>
  <si>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</si>
  <si>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</si>
  <si>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</si>
  <si>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</si>
  <si>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</si>
  <si>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</si>
  <si>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</si>
  <si>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</si>
  <si>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</si>
  <si>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</si>
  <si>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</si>
  <si>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</si>
  <si>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</si>
  <si>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</si>
  <si>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</si>
  <si>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</si>
  <si>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</si>
  <si>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</si>
  <si>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</si>
  <si>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</si>
  <si>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</si>
  <si>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</si>
  <si>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</si>
  <si>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</si>
  <si>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</si>
  <si>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</si>
  <si>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</si>
  <si>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</si>
  <si>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</si>
  <si>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</si>
  <si>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</si>
  <si>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</si>
  <si>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</si>
  <si>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</si>
  <si>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</si>
  <si>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</si>
  <si>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</si>
  <si>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</si>
  <si>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</si>
  <si>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</si>
  <si>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</si>
  <si>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</si>
  <si>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</si>
  <si>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</si>
  <si>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</si>
  <si>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</si>
  <si>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</si>
  <si>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</si>
  <si>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</si>
  <si>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</si>
  <si>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</si>
  <si>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</si>
  <si>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</si>
  <si>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</si>
  <si>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</si>
  <si>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</si>
  <si>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</si>
  <si>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</si>
  <si>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</si>
  <si>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</si>
  <si>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</si>
  <si>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</si>
  <si>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</si>
  <si>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</si>
  <si>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</si>
  <si>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</si>
  <si>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</si>
  <si>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</si>
  <si>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</si>
  <si>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</si>
  <si>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</si>
  <si>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</si>
  <si>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</si>
  <si>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</si>
  <si>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</si>
  <si>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</si>
  <si>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</si>
  <si>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</si>
  <si>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</si>
  <si>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</si>
  <si>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</si>
  <si>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</si>
  <si>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</si>
  <si>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</si>
  <si>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</si>
  <si>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</si>
  <si>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</si>
  <si>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</si>
  <si>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</si>
  <si>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</si>
  <si>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</si>
  <si>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</si>
  <si>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</si>
  <si>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</si>
  <si>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</si>
  <si>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</si>
  <si>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</si>
  <si>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</si>
  <si>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</si>
  <si>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</si>
  <si>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</si>
  <si>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</si>
  <si>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</si>
  <si>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</si>
  <si>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</si>
  <si>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</si>
  <si>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</si>
  <si>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</si>
  <si>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</si>
  <si>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</si>
  <si>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</si>
  <si>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</si>
  <si>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</si>
  <si>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</si>
  <si>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</si>
  <si>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</si>
  <si>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</si>
  <si>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</si>
  <si>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</si>
  <si>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</si>
  <si>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</si>
  <si>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</si>
  <si>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</si>
  <si>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</si>
  <si>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</si>
  <si>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</si>
  <si>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</si>
  <si>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</si>
  <si>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</si>
  <si>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</si>
  <si>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</si>
  <si>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</si>
  <si>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</si>
  <si>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</si>
  <si>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</si>
  <si>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</si>
  <si>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</si>
  <si>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</si>
  <si>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</si>
  <si>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</si>
  <si>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</si>
  <si>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</si>
  <si>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</si>
  <si>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</si>
  <si>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</si>
  <si>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</si>
  <si>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</si>
  <si>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</si>
  <si>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</si>
  <si>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</si>
  <si>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</si>
  <si>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</si>
  <si>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</si>
  <si>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</si>
  <si>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</si>
  <si>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</si>
  <si>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</si>
  <si>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</si>
  <si>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</si>
  <si>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</si>
  <si>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</si>
  <si>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</si>
  <si>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</si>
  <si>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</si>
  <si>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</si>
  <si>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</si>
  <si>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</si>
  <si>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</si>
  <si>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</si>
  <si>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</si>
  <si>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</si>
  <si>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</si>
  <si>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</si>
  <si>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</si>
  <si>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</si>
  <si>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</si>
  <si>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</si>
  <si>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</si>
  <si>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</si>
  <si>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</si>
  <si>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</si>
  <si>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</si>
  <si>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</si>
  <si>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</si>
  <si>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</si>
  <si>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</si>
  <si>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</si>
  <si>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</si>
  <si>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</si>
  <si>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</si>
  <si>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</si>
  <si>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</si>
  <si>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</si>
  <si>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</si>
  <si>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</si>
  <si>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</si>
  <si>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</si>
  <si>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</si>
  <si>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</si>
  <si>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</si>
  <si>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</si>
  <si>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</si>
  <si>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</si>
  <si>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</si>
  <si>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</si>
  <si>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</si>
  <si>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</si>
  <si>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</si>
  <si>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</si>
  <si>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</si>
  <si>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</si>
  <si>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</si>
  <si>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</si>
  <si>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</si>
  <si>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</si>
  <si>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</si>
  <si>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</si>
  <si>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</si>
  <si>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</si>
  <si>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</si>
  <si>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</si>
  <si>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</si>
  <si>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</si>
  <si>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</si>
  <si>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</si>
  <si>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</si>
  <si>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</si>
  <si>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</si>
  <si>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</si>
  <si>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</si>
  <si>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</si>
  <si>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</si>
  <si>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</si>
  <si>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</si>
  <si>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</si>
  <si>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</si>
  <si>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</si>
  <si>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</si>
  <si>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</si>
  <si>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</si>
  <si>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</si>
  <si>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</si>
  <si>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</si>
  <si>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</si>
  <si>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</si>
  <si>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</si>
  <si>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</si>
  <si>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</si>
  <si>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</si>
  <si>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</si>
  <si>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</si>
  <si>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</si>
  <si>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</si>
  <si>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</si>
  <si>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</si>
  <si>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</si>
  <si>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</si>
  <si>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</si>
  <si>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</si>
  <si>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</si>
  <si>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</si>
  <si>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</si>
  <si>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</si>
  <si>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</si>
  <si>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</si>
  <si>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</si>
  <si>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</si>
  <si>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</si>
  <si>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</si>
  <si>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</si>
  <si>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</si>
  <si>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</si>
  <si>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</si>
  <si>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</si>
  <si>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</si>
  <si>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</si>
  <si>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</si>
  <si>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</si>
  <si>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</si>
  <si>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</si>
  <si>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</si>
  <si>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</si>
  <si>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</si>
  <si>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</si>
  <si>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</si>
  <si>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</si>
  <si>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</si>
  <si>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</si>
  <si>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</si>
  <si>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</si>
  <si>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</si>
  <si>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</si>
  <si>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</si>
  <si>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</si>
  <si>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</si>
  <si>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</si>
  <si>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</si>
  <si>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</si>
  <si>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</si>
  <si>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</si>
  <si>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</si>
  <si>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</si>
  <si>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</si>
  <si>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</si>
  <si>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</si>
  <si>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</si>
  <si>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</si>
  <si>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</si>
  <si>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</si>
  <si>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</si>
  <si>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</si>
  <si>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</si>
  <si>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</si>
  <si>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</si>
  <si>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</si>
  <si>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</si>
  <si>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</si>
  <si>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</si>
  <si>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</si>
  <si>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</si>
  <si>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</si>
  <si>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</si>
  <si>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</si>
  <si>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</si>
  <si>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</si>
  <si>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</si>
  <si>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</si>
  <si>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</si>
  <si>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</si>
  <si>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</si>
  <si>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</si>
  <si>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</si>
  <si>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</si>
  <si>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</si>
  <si>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</si>
  <si>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</si>
  <si>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</si>
  <si>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</si>
  <si>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</si>
  <si>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</si>
  <si>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</si>
  <si>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</si>
  <si>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</si>
  <si>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</si>
  <si>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</si>
  <si>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</si>
  <si>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</si>
  <si>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</si>
  <si>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</si>
  <si>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</si>
  <si>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</si>
  <si>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</si>
  <si>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</si>
  <si>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</si>
  <si>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</si>
  <si>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</si>
  <si>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</si>
  <si>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</si>
  <si>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</si>
  <si>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</si>
  <si>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</si>
  <si>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</si>
  <si>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</si>
  <si>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</si>
  <si>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</si>
  <si>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</si>
  <si>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</si>
  <si>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</si>
  <si>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</si>
  <si>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</si>
  <si>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</si>
  <si>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</si>
  <si>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</si>
  <si>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</si>
  <si>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</si>
  <si>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</si>
  <si>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</si>
  <si>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</si>
  <si>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</si>
  <si>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</si>
  <si>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</si>
  <si>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</si>
  <si>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</si>
  <si>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</si>
  <si>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</si>
  <si>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</si>
  <si>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</si>
  <si>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</si>
  <si>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</si>
  <si>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</si>
  <si>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</si>
  <si>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</si>
  <si>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</si>
  <si>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</si>
  <si>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</si>
  <si>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</si>
  <si>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</si>
  <si>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</si>
  <si>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</si>
  <si>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</si>
  <si>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</si>
  <si>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</si>
  <si>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</si>
  <si>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</si>
  <si>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</si>
  <si>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</si>
  <si>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</si>
  <si>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</si>
  <si>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</si>
  <si>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</si>
  <si>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</si>
  <si>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</si>
  <si>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</si>
  <si>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</si>
  <si>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</si>
  <si>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</si>
  <si>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</si>
  <si>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</si>
  <si>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</si>
  <si>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</si>
  <si>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</si>
  <si>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</si>
  <si>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</si>
  <si>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</si>
  <si>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</si>
  <si>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</si>
  <si>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</si>
  <si>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</si>
  <si>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</si>
  <si>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</si>
  <si>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</si>
  <si>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</si>
  <si>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</si>
  <si>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</si>
  <si>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</si>
  <si>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</si>
  <si>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</si>
  <si>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</si>
  <si>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</si>
  <si>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</si>
  <si>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</si>
  <si>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</si>
  <si>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</si>
  <si>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</si>
  <si>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</si>
  <si>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</si>
  <si>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</si>
  <si>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</si>
  <si>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</si>
  <si>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</si>
  <si>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</si>
  <si>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</si>
  <si>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</si>
  <si>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</si>
  <si>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</si>
  <si>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</si>
  <si>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</si>
  <si>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</si>
  <si>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</si>
  <si>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</si>
  <si>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</si>
  <si>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</si>
  <si>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</si>
  <si>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</si>
  <si>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</si>
  <si>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</si>
  <si>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</si>
  <si>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</si>
  <si>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</si>
  <si>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</si>
  <si>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</si>
  <si>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</si>
  <si>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</si>
  <si>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</si>
  <si>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</si>
  <si>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</si>
  <si>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</si>
  <si>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</si>
  <si>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</si>
  <si>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</si>
  <si>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</si>
  <si>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</si>
  <si>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</si>
  <si>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</si>
  <si>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</si>
  <si>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</si>
  <si>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</si>
  <si>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</si>
  <si>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</si>
  <si>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</si>
  <si>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</si>
  <si>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</si>
  <si>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</si>
  <si>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</si>
  <si>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</si>
  <si>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</si>
  <si>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</si>
  <si>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</si>
  <si>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</si>
  <si>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</si>
  <si>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</si>
  <si>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</si>
  <si>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</si>
  <si>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</si>
  <si>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</si>
  <si>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</si>
  <si>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</si>
  <si>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</si>
  <si>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</si>
  <si>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</si>
  <si>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</si>
  <si>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</si>
  <si>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</si>
  <si>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</si>
  <si>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</si>
  <si>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</si>
  <si>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</si>
  <si>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</si>
  <si>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</si>
  <si>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</si>
  <si>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</si>
  <si>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</si>
  <si>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</si>
  <si>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</si>
  <si>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</si>
  <si>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</si>
  <si>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</si>
  <si>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</si>
  <si>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</si>
  <si>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</si>
  <si>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</si>
  <si>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</si>
  <si>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</si>
  <si>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</si>
  <si>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</si>
  <si>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</si>
  <si>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</si>
  <si>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</si>
  <si>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</si>
  <si>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</si>
  <si>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</si>
  <si>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</si>
  <si>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</si>
  <si>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</si>
  <si>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</si>
  <si>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</si>
  <si>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</si>
  <si>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</si>
  <si>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</si>
  <si>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</si>
  <si>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</si>
  <si>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</si>
  <si>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</si>
  <si>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</si>
  <si>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</si>
  <si>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</si>
  <si>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</si>
  <si>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</si>
  <si>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</si>
  <si>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</si>
  <si>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</si>
  <si>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</si>
  <si>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</si>
  <si>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</si>
  <si>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</si>
  <si>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</si>
  <si>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</si>
  <si>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</si>
  <si>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</si>
  <si>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</si>
  <si>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</si>
  <si>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</si>
  <si>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</si>
  <si>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</si>
  <si>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</si>
  <si>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</si>
  <si>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</si>
  <si>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</si>
  <si>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</si>
  <si>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</si>
  <si>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</si>
  <si>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</si>
  <si>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</si>
  <si>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</si>
  <si>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</si>
  <si>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</si>
  <si>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</si>
  <si>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</si>
  <si>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</si>
  <si>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</si>
  <si>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</si>
  <si>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</si>
  <si>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</si>
  <si>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</si>
  <si>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</si>
  <si>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</si>
  <si>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</si>
  <si>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</si>
  <si>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</si>
  <si>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</si>
  <si>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</si>
  <si>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</si>
  <si>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</si>
  <si>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</si>
  <si>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</si>
  <si>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</si>
  <si>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</si>
  <si>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</si>
  <si>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</si>
  <si>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</si>
  <si>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</si>
  <si>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</si>
  <si>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</si>
  <si>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</si>
  <si>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</si>
  <si>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</si>
  <si>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</si>
  <si>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</si>
  <si>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</si>
  <si>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</si>
  <si>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</si>
  <si>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</si>
  <si>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</si>
  <si>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</si>
  <si>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</si>
  <si>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</si>
  <si>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</si>
  <si>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</si>
  <si>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</si>
  <si>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</si>
  <si>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</si>
  <si>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</si>
  <si>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</si>
  <si>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</si>
  <si>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</si>
  <si>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</si>
  <si>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</si>
  <si>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</si>
  <si>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</si>
  <si>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</si>
  <si>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</si>
  <si>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</si>
  <si>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</si>
  <si>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</si>
  <si>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</si>
  <si>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</si>
  <si>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</si>
  <si>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</si>
  <si>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</si>
  <si>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</si>
  <si>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</si>
  <si>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</si>
  <si>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</si>
  <si>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</si>
  <si>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</si>
  <si>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</si>
  <si>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</si>
  <si>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</si>
  <si>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</si>
  <si>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</si>
  <si>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</si>
  <si>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</si>
  <si>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</si>
  <si>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</si>
  <si>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</si>
  <si>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</si>
  <si>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</si>
  <si>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</si>
  <si>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</si>
  <si>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</si>
  <si>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</si>
  <si>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</si>
  <si>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</si>
  <si>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</si>
  <si>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</si>
  <si>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</si>
  <si>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</si>
  <si>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</si>
  <si>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</si>
  <si>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</si>
  <si>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</si>
  <si>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</si>
  <si>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</si>
  <si>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</si>
  <si>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</si>
  <si>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</si>
  <si>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</si>
  <si>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</si>
  <si>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</si>
  <si>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</si>
  <si>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</si>
  <si>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</si>
  <si>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</si>
  <si>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</si>
  <si>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</si>
  <si>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</si>
  <si>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</si>
  <si>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</si>
  <si>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</si>
  <si>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</si>
  <si>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</si>
  <si>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</si>
  <si>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</si>
  <si>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</si>
  <si>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</si>
  <si>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</si>
  <si>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</si>
  <si>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</si>
  <si>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</si>
  <si>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</si>
  <si>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</si>
  <si>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</si>
  <si>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</si>
  <si>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</si>
  <si>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</si>
  <si>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</si>
  <si>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</si>
  <si>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</si>
  <si>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</si>
  <si>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</si>
  <si>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</si>
  <si>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</si>
  <si>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</si>
  <si>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</si>
  <si>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</si>
  <si>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</si>
  <si>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</si>
  <si>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</si>
  <si>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</si>
  <si>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</si>
  <si>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</si>
  <si>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</si>
  <si>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</si>
  <si>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</si>
  <si>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</si>
  <si>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</si>
  <si>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</si>
  <si>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</si>
  <si>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</si>
  <si>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</si>
  <si>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</si>
  <si>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</si>
  <si>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</si>
  <si>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</si>
  <si>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</si>
  <si>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</si>
  <si>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</si>
  <si>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</si>
  <si>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</si>
  <si>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</si>
  <si>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</si>
  <si>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</si>
  <si>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</si>
  <si>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</si>
  <si>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</si>
  <si>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</si>
  <si>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</si>
  <si>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</si>
  <si>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</si>
  <si>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</si>
  <si>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</si>
  <si>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</si>
  <si>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</si>
  <si>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</si>
  <si>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</si>
  <si>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</si>
  <si>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</si>
  <si>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</si>
  <si>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</si>
  <si>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</si>
  <si>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</si>
  <si>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</si>
  <si>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</si>
  <si>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</si>
  <si>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</si>
  <si>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</si>
  <si>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</si>
  <si>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</si>
  <si>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</si>
  <si>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</si>
  <si>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</si>
  <si>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</si>
  <si>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</si>
  <si>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</si>
  <si>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</si>
  <si>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</si>
  <si>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</si>
  <si>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</si>
  <si>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</si>
  <si>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</si>
  <si>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</si>
  <si>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</si>
  <si>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</si>
  <si>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</si>
  <si>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</si>
  <si>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</si>
  <si>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</si>
  <si>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</si>
  <si>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</si>
  <si>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</si>
  <si>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</si>
  <si>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</si>
  <si>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</si>
  <si>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</si>
  <si>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</si>
  <si>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</si>
  <si>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</si>
  <si>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</si>
  <si>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</si>
  <si>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</si>
  <si>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</si>
  <si>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</si>
  <si>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</si>
  <si>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</si>
  <si>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</si>
  <si>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</si>
  <si>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</si>
  <si>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</si>
  <si>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</si>
  <si>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</si>
  <si>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</si>
  <si>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</si>
  <si>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</si>
  <si>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</si>
  <si>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</si>
  <si>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</si>
  <si>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</si>
  <si>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</si>
  <si>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</si>
  <si>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</si>
  <si>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</si>
  <si>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</si>
  <si>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</si>
  <si>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</si>
  <si>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</si>
  <si>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</si>
  <si>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</si>
  <si>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</si>
  <si>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</si>
  <si>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</si>
  <si>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</si>
  <si>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</si>
  <si>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</si>
  <si>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</si>
  <si>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</si>
  <si>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</si>
  <si>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</si>
  <si>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</si>
  <si>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</si>
  <si>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</si>
  <si>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</si>
  <si>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</si>
  <si>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</si>
  <si>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</si>
  <si>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</si>
  <si>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</si>
  <si>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</si>
  <si>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</si>
  <si>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</si>
  <si>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</si>
  <si>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</si>
  <si>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</si>
  <si>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</si>
  <si>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</si>
  <si>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</si>
  <si>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</si>
  <si>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</si>
  <si>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</si>
  <si>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</si>
  <si>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</si>
  <si>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</si>
  <si>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</si>
  <si>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</si>
  <si>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</si>
  <si>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</si>
  <si>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</si>
  <si>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</si>
  <si>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</si>
  <si>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</si>
  <si>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</si>
  <si>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</si>
  <si>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</si>
  <si>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</si>
  <si>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</si>
  <si>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</si>
  <si>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</si>
  <si>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</si>
  <si>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</si>
  <si>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</si>
  <si>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</si>
  <si>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</si>
  <si>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</si>
  <si>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</si>
  <si>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</si>
  <si>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</si>
  <si>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</si>
  <si>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</si>
  <si>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</si>
  <si>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</si>
  <si>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</si>
  <si>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</si>
  <si>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</si>
  <si>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</si>
  <si>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</si>
  <si>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</si>
  <si>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</si>
  <si>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</si>
  <si>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</si>
  <si>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</si>
  <si>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</si>
  <si>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</si>
  <si>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</si>
  <si>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</si>
  <si>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</si>
  <si>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</si>
  <si>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</si>
  <si>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</si>
  <si>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</si>
  <si>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</si>
  <si>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</si>
  <si>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</si>
  <si>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</si>
  <si>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</si>
  <si>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</si>
  <si>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</si>
  <si>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</si>
  <si>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</si>
  <si>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</si>
  <si>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</si>
  <si>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</si>
  <si>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</si>
  <si>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</si>
  <si>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</si>
  <si>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</si>
  <si>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</si>
  <si>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</si>
  <si>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</si>
  <si>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</si>
  <si>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</si>
  <si>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</si>
  <si>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</si>
  <si>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</si>
  <si>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</si>
  <si>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</si>
  <si>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</si>
  <si>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</si>
  <si>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</si>
  <si>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</si>
  <si>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</si>
  <si>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</si>
  <si>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</si>
  <si>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</si>
  <si>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</si>
  <si>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</si>
  <si>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</si>
  <si>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</si>
  <si>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</si>
  <si>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</si>
  <si>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</si>
  <si>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</si>
  <si>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</si>
  <si>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</si>
  <si>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</si>
  <si>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</si>
  <si>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</si>
  <si>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</si>
  <si>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</si>
  <si>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</si>
  <si>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</si>
  <si>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</si>
  <si>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</si>
  <si>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</si>
  <si>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</si>
  <si>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</si>
  <si>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</si>
  <si>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</si>
  <si>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</si>
  <si>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</si>
  <si>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</si>
  <si>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</si>
  <si>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</si>
  <si>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</si>
  <si>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</si>
  <si>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</si>
  <si>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</si>
  <si>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</si>
  <si>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</si>
  <si>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</si>
  <si>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</si>
  <si>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</si>
  <si>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</si>
  <si>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</si>
  <si>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</si>
  <si>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</si>
  <si>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</si>
  <si>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</si>
  <si>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</si>
  <si>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</si>
  <si>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</si>
  <si>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</si>
  <si>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</si>
  <si>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</si>
  <si>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</si>
  <si>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</si>
  <si>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</si>
  <si>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</si>
  <si>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</si>
  <si>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</si>
  <si>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</si>
  <si>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</si>
  <si>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</si>
  <si>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</si>
  <si>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</si>
  <si>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</si>
  <si>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</si>
  <si>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</si>
  <si>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</si>
  <si>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</si>
  <si>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</si>
  <si>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</si>
  <si>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</si>
  <si>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</si>
  <si>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</si>
  <si>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</si>
  <si>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</si>
  <si>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</si>
  <si>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</si>
  <si>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</si>
  <si>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</si>
  <si>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</si>
  <si>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</si>
  <si>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</si>
  <si>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</si>
  <si>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</si>
  <si>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</si>
  <si>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</si>
  <si>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</si>
  <si>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</si>
  <si>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</si>
  <si>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</si>
  <si>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</si>
  <si>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</si>
  <si>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</si>
  <si>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</si>
  <si>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</si>
  <si>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</si>
  <si>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</si>
  <si>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</si>
  <si>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</si>
  <si>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</si>
  <si>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</si>
  <si>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</si>
  <si>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</si>
  <si>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</si>
  <si>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</si>
  <si>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</si>
  <si>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</si>
  <si>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</si>
  <si>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</si>
  <si>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</si>
  <si>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</si>
  <si>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</si>
  <si>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</si>
  <si>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</si>
  <si>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</si>
  <si>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</si>
  <si>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</si>
  <si>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</si>
  <si>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</si>
  <si>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</si>
  <si>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</si>
  <si>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</si>
  <si>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</si>
  <si>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</si>
  <si>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</si>
  <si>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</si>
  <si>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</si>
  <si>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</si>
  <si>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</si>
  <si>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</si>
  <si>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</si>
  <si>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</si>
  <si>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</si>
  <si>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</si>
  <si>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</si>
  <si>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</si>
  <si>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</si>
  <si>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</si>
  <si>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</si>
  <si>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</si>
  <si>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</si>
  <si>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</si>
  <si>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</si>
  <si>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</si>
  <si>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</si>
  <si>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</si>
  <si>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</si>
  <si>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</si>
  <si>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</si>
  <si>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</si>
  <si>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</si>
  <si>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</si>
  <si>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</si>
  <si>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</si>
  <si>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</si>
  <si>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</si>
  <si>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</si>
  <si>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</si>
  <si>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</si>
  <si>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</si>
  <si>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</si>
  <si>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</si>
  <si>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</si>
  <si>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</si>
  <si>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</si>
  <si>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</si>
  <si>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</si>
  <si>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</si>
  <si>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</si>
  <si>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</si>
  <si>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</si>
  <si>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</si>
  <si>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</si>
  <si>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</si>
  <si>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</si>
  <si>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</si>
  <si>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</si>
  <si>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</si>
  <si>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</si>
  <si>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</si>
  <si>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</si>
  <si>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</si>
  <si>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</si>
  <si>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</si>
  <si>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</si>
  <si>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</si>
  <si>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</si>
  <si>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</si>
  <si>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</si>
  <si>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</si>
  <si>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</si>
  <si>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</si>
  <si>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</si>
  <si>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</si>
  <si>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</si>
  <si>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</si>
  <si>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</si>
  <si>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</si>
  <si>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</si>
  <si>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</si>
  <si>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</si>
  <si>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</si>
  <si>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</si>
  <si>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</si>
  <si>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</si>
  <si>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</si>
  <si>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</si>
  <si>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</si>
  <si>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</si>
  <si>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</si>
  <si>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</si>
  <si>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</si>
  <si>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</si>
  <si>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</si>
  <si>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</si>
  <si>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</si>
  <si>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</si>
  <si>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</si>
  <si>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</si>
  <si>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</si>
  <si>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</si>
  <si>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</si>
  <si>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</si>
  <si>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</si>
  <si>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</si>
  <si>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</si>
  <si>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</si>
  <si>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</si>
  <si>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</si>
  <si>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</si>
  <si>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</si>
  <si>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</si>
  <si>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</si>
  <si>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</si>
  <si>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</si>
  <si>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</si>
  <si>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</si>
  <si>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</si>
  <si>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</si>
  <si>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</si>
  <si>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</si>
  <si>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</si>
  <si>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</si>
  <si>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</si>
  <si>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</si>
  <si>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</si>
  <si>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</si>
  <si>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</si>
  <si>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</si>
  <si>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</si>
  <si>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</si>
  <si>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</si>
  <si>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</si>
  <si>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</si>
  <si>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</si>
  <si>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</si>
  <si>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</si>
  <si>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</si>
  <si>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</si>
  <si>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</si>
  <si>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</si>
  <si>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</si>
  <si>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</si>
  <si>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</si>
  <si>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</si>
  <si>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</si>
  <si>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</si>
  <si>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</si>
  <si>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</si>
  <si>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</si>
  <si>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</si>
  <si>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</si>
  <si>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</si>
  <si>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</si>
  <si>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</si>
  <si>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</si>
  <si>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</si>
  <si>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</si>
  <si>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</si>
  <si>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</si>
  <si>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</si>
  <si>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</si>
  <si>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</si>
  <si>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</si>
  <si>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</si>
  <si>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</si>
  <si>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</si>
  <si>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</si>
  <si>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</si>
  <si>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</si>
  <si>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</si>
  <si>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</si>
  <si>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</si>
  <si>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</si>
  <si>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</si>
  <si>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</si>
  <si>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</si>
  <si>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</si>
  <si>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</si>
  <si>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</si>
  <si>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</si>
  <si>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</si>
  <si>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</si>
  <si>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</si>
  <si>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</si>
  <si>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</si>
  <si>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</si>
  <si>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</si>
  <si>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</si>
  <si>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</si>
  <si>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</si>
  <si>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</si>
  <si>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</si>
  <si>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</si>
  <si>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</si>
  <si>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</si>
  <si>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</si>
  <si>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</si>
  <si>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</si>
  <si>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</si>
  <si>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</si>
  <si>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</si>
  <si>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</si>
  <si>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</si>
  <si>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</si>
  <si>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</si>
  <si>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</si>
  <si>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</si>
  <si>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</si>
  <si>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</si>
  <si>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</si>
  <si>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</si>
  <si>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</si>
  <si>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</si>
  <si>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</si>
  <si>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</si>
  <si>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</si>
  <si>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</si>
  <si>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</si>
  <si>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</si>
  <si>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</si>
  <si>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</si>
  <si>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</si>
  <si>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</si>
  <si>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</si>
  <si>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</si>
  <si>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</si>
  <si>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</si>
  <si>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</si>
  <si>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</si>
  <si>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</si>
  <si>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</si>
  <si>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</si>
  <si>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</si>
  <si>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</si>
  <si>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</si>
  <si>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</si>
  <si>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</si>
  <si>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</si>
  <si>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</si>
  <si>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</si>
  <si>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</si>
  <si>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</si>
  <si>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</si>
  <si>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</si>
  <si>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</si>
  <si>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</si>
  <si>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</si>
  <si>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</si>
  <si>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</si>
  <si>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</si>
  <si>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</si>
  <si>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</si>
  <si>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</si>
  <si>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</si>
  <si>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</si>
  <si>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</si>
  <si>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</si>
  <si>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</si>
  <si>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</si>
  <si>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</si>
  <si>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</si>
  <si>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</si>
  <si>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</si>
  <si>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</si>
  <si>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</si>
  <si>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</si>
  <si>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</si>
  <si>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</si>
  <si>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</si>
  <si>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</si>
  <si>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</si>
  <si>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</si>
  <si>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</si>
  <si>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</si>
  <si>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</si>
  <si>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</si>
  <si>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</si>
  <si>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</si>
  <si>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</si>
  <si>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</si>
  <si>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</si>
  <si>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</si>
  <si>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</si>
  <si>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</si>
  <si>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</si>
  <si>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</si>
  <si>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</si>
  <si>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</si>
  <si>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</si>
  <si>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</si>
  <si>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</si>
  <si>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</si>
  <si>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</si>
  <si>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</si>
  <si>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</si>
  <si>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</si>
  <si>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</si>
  <si>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</si>
  <si>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</si>
  <si>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</si>
  <si>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</si>
  <si>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</si>
  <si>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</si>
  <si>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</si>
  <si>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</si>
  <si>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</si>
  <si>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</si>
  <si>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</si>
  <si>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</si>
  <si>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</si>
  <si>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</si>
  <si>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</si>
  <si>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</si>
  <si>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</si>
  <si>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</si>
  <si>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</si>
  <si>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</si>
  <si>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</si>
  <si>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</si>
  <si>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</si>
  <si>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</si>
  <si>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</si>
  <si>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</si>
  <si>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</si>
  <si>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</si>
  <si>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</si>
  <si>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</si>
  <si>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</si>
  <si>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</si>
  <si>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</si>
  <si>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</si>
  <si>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</si>
  <si>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</si>
  <si>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</si>
  <si>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</si>
  <si>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</si>
  <si>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</si>
  <si>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</si>
  <si>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</si>
  <si>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</si>
  <si>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</si>
  <si>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</si>
  <si>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</si>
  <si>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</si>
  <si>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</si>
  <si>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</si>
  <si>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</si>
  <si>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</si>
  <si>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</si>
  <si>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</si>
  <si>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</si>
  <si>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</si>
  <si>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</si>
  <si>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</si>
  <si>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</si>
  <si>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</si>
  <si>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</si>
  <si>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</si>
  <si>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</si>
  <si>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</si>
  <si>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</si>
  <si>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</si>
  <si>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</si>
  <si>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</si>
  <si>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</si>
  <si>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</si>
  <si>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</si>
  <si>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</si>
  <si>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</si>
  <si>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</si>
  <si>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</si>
  <si>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</si>
  <si>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</si>
  <si>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</si>
  <si>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</si>
  <si>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</si>
  <si>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</si>
  <si>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</si>
  <si>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</si>
  <si>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</si>
  <si>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</si>
  <si>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</si>
  <si>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</si>
  <si>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</si>
  <si>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</si>
  <si>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</si>
  <si>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</si>
  <si>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</si>
  <si>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</si>
  <si>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</si>
  <si>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</si>
  <si>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</si>
  <si>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</si>
  <si>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</si>
  <si>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</si>
  <si>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</si>
  <si>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</si>
  <si>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</si>
  <si>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</si>
  <si>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</si>
  <si>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</si>
  <si>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</si>
  <si>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</si>
  <si>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</si>
  <si>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</si>
  <si>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</si>
  <si>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</si>
  <si>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</si>
  <si>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</si>
  <si>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</si>
  <si>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</si>
  <si>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</si>
  <si>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</si>
  <si>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</si>
  <si>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</si>
  <si>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</si>
  <si>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</si>
  <si>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</si>
  <si>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</si>
  <si>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</si>
  <si>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</si>
  <si>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</si>
  <si>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</si>
  <si>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</si>
  <si>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</si>
  <si>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</si>
  <si>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</si>
  <si>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</si>
  <si>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</si>
  <si>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</si>
  <si>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</si>
  <si>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</si>
  <si>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</si>
  <si>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</si>
  <si>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</si>
  <si>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</si>
  <si>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</si>
  <si>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</si>
  <si>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</si>
  <si>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</si>
  <si>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</si>
  <si>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</si>
  <si>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</si>
  <si>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</si>
  <si>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</si>
  <si>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</si>
  <si>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</si>
  <si>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</si>
  <si>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</si>
  <si>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</si>
  <si>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</si>
  <si>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</si>
  <si>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</si>
  <si>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</si>
  <si>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</si>
  <si>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</si>
  <si>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</si>
  <si>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</si>
  <si>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</si>
  <si>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</si>
  <si>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</si>
  <si>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</si>
  <si>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</si>
  <si>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</si>
  <si>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</si>
  <si>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</si>
  <si>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</si>
  <si>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</si>
  <si>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</si>
  <si>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</si>
  <si>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</si>
  <si>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</si>
  <si>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</si>
  <si>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</si>
  <si>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</si>
  <si>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</si>
  <si>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</si>
  <si>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</si>
  <si>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</si>
  <si>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</si>
  <si>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</si>
  <si>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</si>
  <si>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</si>
  <si>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</si>
  <si>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</si>
  <si>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</si>
  <si>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</si>
  <si>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</si>
  <si>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</si>
  <si>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</si>
  <si>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</si>
  <si>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</si>
  <si>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</si>
  <si>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</si>
  <si>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</si>
  <si>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</si>
  <si>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</si>
  <si>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</si>
  <si>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</si>
  <si>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</si>
  <si>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</si>
  <si>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</si>
  <si>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</si>
  <si>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</si>
  <si>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</si>
  <si>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</si>
  <si>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</si>
  <si>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</si>
  <si>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</si>
  <si>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</si>
  <si>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</si>
  <si>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</si>
  <si>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</si>
  <si>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</si>
  <si>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</si>
  <si>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</si>
  <si>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</si>
  <si>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</si>
  <si>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</si>
  <si>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</si>
  <si>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</si>
  <si>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</si>
  <si>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</si>
  <si>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</si>
  <si>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</si>
  <si>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</si>
  <si>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</si>
  <si>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</si>
  <si>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</si>
  <si>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</si>
  <si>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</si>
  <si>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</si>
  <si>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</si>
  <si>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</si>
  <si>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</si>
  <si>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</si>
  <si>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</si>
  <si>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</si>
  <si>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</si>
  <si>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</si>
  <si>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</si>
  <si>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</si>
  <si>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</si>
  <si>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</si>
  <si>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</si>
  <si>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</si>
  <si>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</si>
  <si>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</si>
  <si>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</si>
  <si>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</si>
  <si>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</si>
  <si>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</si>
  <si>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</si>
  <si>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</si>
  <si>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</si>
  <si>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</si>
  <si>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</si>
  <si>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</si>
  <si>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</si>
  <si>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</si>
  <si>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</si>
  <si>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</si>
  <si>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</si>
  <si>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</si>
  <si>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</si>
  <si>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</si>
  <si>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</si>
  <si>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</si>
  <si>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</si>
  <si>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</si>
  <si>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</si>
  <si>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</si>
  <si>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</si>
  <si>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</si>
  <si>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</si>
  <si>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</si>
  <si>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</si>
  <si>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</si>
  <si>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</si>
  <si>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</si>
  <si>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</si>
  <si>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</si>
  <si>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</si>
  <si>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</si>
  <si>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</si>
  <si>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</si>
  <si>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</si>
  <si>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</si>
  <si>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</si>
  <si>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</si>
  <si>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</si>
  <si>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</si>
  <si>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</si>
  <si>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</si>
  <si>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</si>
  <si>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</si>
  <si>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</si>
  <si>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</si>
  <si>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</si>
  <si>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</si>
  <si>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</si>
  <si>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</si>
  <si>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</si>
  <si>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</si>
  <si>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</si>
  <si>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</si>
  <si>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</si>
  <si>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</si>
  <si>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</si>
  <si>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</si>
  <si>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</si>
  <si>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</si>
  <si>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</si>
  <si>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</si>
  <si>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</si>
  <si>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</si>
  <si>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</si>
  <si>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</si>
  <si>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</si>
  <si>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</si>
  <si>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</si>
  <si>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</si>
  <si>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</si>
  <si>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</si>
  <si>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</si>
  <si>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</si>
  <si>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</si>
  <si>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</si>
  <si>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</si>
  <si>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</si>
  <si>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</si>
  <si>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</si>
  <si>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</si>
  <si>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</si>
  <si>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</si>
  <si>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</si>
  <si>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</si>
  <si>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</si>
  <si>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</si>
  <si>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</si>
  <si>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</si>
  <si>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</si>
  <si>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</si>
  <si>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</si>
  <si>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</si>
  <si>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</si>
  <si>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</si>
  <si>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</si>
  <si>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</si>
  <si>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</si>
  <si>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</si>
  <si>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</si>
  <si>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</si>
  <si>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</si>
  <si>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</si>
  <si>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</si>
  <si>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</si>
  <si>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</si>
  <si>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</si>
  <si>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</si>
  <si>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</si>
  <si>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</si>
  <si>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</si>
  <si>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</si>
  <si>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</si>
  <si>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</si>
  <si>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</si>
  <si>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</si>
  <si>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</si>
  <si>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</si>
  <si>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</si>
  <si>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</si>
  <si>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</si>
  <si>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</si>
  <si>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</si>
  <si>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</si>
  <si>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</si>
  <si>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</si>
  <si>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</si>
  <si>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</si>
  <si>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</si>
  <si>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</si>
  <si>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</si>
  <si>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</si>
  <si>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</si>
  <si>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</si>
  <si>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</si>
  <si>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</si>
  <si>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</si>
  <si>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</si>
  <si>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</si>
  <si>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</si>
  <si>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</si>
  <si>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</si>
  <si>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</si>
  <si>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</si>
  <si>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</si>
  <si>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</si>
  <si>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</si>
  <si>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</si>
  <si>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</si>
  <si>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</si>
  <si>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</si>
  <si>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</si>
  <si>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</si>
  <si>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</si>
  <si>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</si>
  <si>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</si>
  <si>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</si>
  <si>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</si>
  <si>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</si>
  <si>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</si>
  <si>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</si>
  <si>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</si>
  <si>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</si>
  <si>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</si>
  <si>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</si>
  <si>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</si>
  <si>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</si>
  <si>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</si>
  <si>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</si>
  <si>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</si>
  <si>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</si>
  <si>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</si>
  <si>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</si>
  <si>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</si>
  <si>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</si>
  <si>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</si>
  <si>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</si>
  <si>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</si>
  <si>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</si>
  <si>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</si>
  <si>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</si>
  <si>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</si>
  <si>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</si>
  <si>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</si>
  <si>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</si>
  <si>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</si>
  <si>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</si>
  <si>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</si>
  <si>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</si>
  <si>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</si>
  <si>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</si>
  <si>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</si>
  <si>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</si>
  <si>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</si>
  <si>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</si>
  <si>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</si>
  <si>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</si>
  <si>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</si>
  <si>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</si>
  <si>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</si>
  <si>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</si>
  <si>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</si>
  <si>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</si>
  <si>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</si>
  <si>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</si>
  <si>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</si>
  <si>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</si>
  <si>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</si>
  <si>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</si>
  <si>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</si>
  <si>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</si>
  <si>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</si>
  <si>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</si>
  <si>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</si>
  <si>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</si>
  <si>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</si>
  <si>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</si>
  <si>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</si>
  <si>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</si>
  <si>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</si>
  <si>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</si>
  <si>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</si>
  <si>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</si>
  <si>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</si>
  <si>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</si>
  <si>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</si>
  <si>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</si>
  <si>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</si>
  <si>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</si>
  <si>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</si>
  <si>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</si>
  <si>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</si>
  <si>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</si>
  <si>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</si>
  <si>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</si>
  <si>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</si>
  <si>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</si>
  <si>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</si>
  <si>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</si>
  <si>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</si>
  <si>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</si>
  <si>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</si>
  <si>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</si>
  <si>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</si>
  <si>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</si>
  <si>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</si>
  <si>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</si>
  <si>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</si>
  <si>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</si>
  <si>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</si>
  <si>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</si>
  <si>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</si>
  <si>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</si>
  <si>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</si>
  <si>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</si>
  <si>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</si>
  <si>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</si>
  <si>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</si>
  <si>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</si>
  <si>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</si>
  <si>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</si>
  <si>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</si>
  <si>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</si>
  <si>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</si>
  <si>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</si>
  <si>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</si>
  <si>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</si>
  <si>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</si>
  <si>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</si>
  <si>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</si>
  <si>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</si>
  <si>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</si>
  <si>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</si>
  <si>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</si>
  <si>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</si>
  <si>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</si>
  <si>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</si>
  <si>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</si>
  <si>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</si>
  <si>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</si>
  <si>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</si>
  <si>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</si>
  <si>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</si>
  <si>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</si>
  <si>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</si>
  <si>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</si>
  <si>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</si>
  <si>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</si>
  <si>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</si>
  <si>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</si>
  <si>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</si>
  <si>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</si>
  <si>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</si>
  <si>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</si>
  <si>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</si>
  <si>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</si>
  <si>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</si>
  <si>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</si>
  <si>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</si>
  <si>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</si>
  <si>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</si>
  <si>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</si>
  <si>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</si>
  <si>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</si>
  <si>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</si>
  <si>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</si>
  <si>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</si>
  <si>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</si>
  <si>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</si>
  <si>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</si>
  <si>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</si>
  <si>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</si>
  <si>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</si>
  <si>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</si>
  <si>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</si>
  <si>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</si>
  <si>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</si>
  <si>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</si>
  <si>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</si>
  <si>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</si>
  <si>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</si>
  <si>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</si>
  <si>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</si>
  <si>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</si>
  <si>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</si>
  <si>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</si>
  <si>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</si>
  <si>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</si>
  <si>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</si>
  <si>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</si>
  <si>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</si>
  <si>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</si>
  <si>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</si>
  <si>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</si>
  <si>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</si>
  <si>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</si>
  <si>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</si>
  <si>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</si>
  <si>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</si>
  <si>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</si>
  <si>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</si>
  <si>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</si>
  <si>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</si>
  <si>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</si>
  <si>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</si>
  <si>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</si>
  <si>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</si>
  <si>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</si>
  <si>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</si>
  <si>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</si>
  <si>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</si>
  <si>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</si>
  <si>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</si>
  <si>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</si>
  <si>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</si>
  <si>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</si>
  <si>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</si>
  <si>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</si>
  <si>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</si>
  <si>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</si>
  <si>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</si>
  <si>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</si>
  <si>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</si>
  <si>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</si>
  <si>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</si>
  <si>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</si>
  <si>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</si>
  <si>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</si>
  <si>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</si>
  <si>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</si>
  <si>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</si>
  <si>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</si>
  <si>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</si>
  <si>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</si>
  <si>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</si>
  <si>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</si>
  <si>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</si>
  <si>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</si>
  <si>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</si>
  <si>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</si>
  <si>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</si>
  <si>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</si>
  <si>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</si>
  <si>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</si>
  <si>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</si>
  <si>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</si>
  <si>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</si>
  <si>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</si>
  <si>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</si>
  <si>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</si>
  <si>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</si>
  <si>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</si>
  <si>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</si>
  <si>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</si>
  <si>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</si>
  <si>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</si>
  <si>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</si>
  <si>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</si>
  <si>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</si>
  <si>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</si>
  <si>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</si>
  <si>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</si>
  <si>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</si>
  <si>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</si>
  <si>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</si>
  <si>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</si>
  <si>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</si>
  <si>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</si>
  <si>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</si>
  <si>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</si>
  <si>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</si>
  <si>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</si>
  <si>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</si>
  <si>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</si>
  <si>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</si>
  <si>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</si>
  <si>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</si>
  <si>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</si>
  <si>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</si>
  <si>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</si>
  <si>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</si>
  <si>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</si>
  <si>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</si>
  <si>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</si>
  <si>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</si>
  <si>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</si>
  <si>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</si>
  <si>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</si>
  <si>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</si>
  <si>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</si>
  <si>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</si>
  <si>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</si>
  <si>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</si>
  <si>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</si>
  <si>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</si>
  <si>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</si>
  <si>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</si>
  <si>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</si>
  <si>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</si>
  <si>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</si>
  <si>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</si>
  <si>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</si>
  <si>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</si>
  <si>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</si>
  <si>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</si>
  <si>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</si>
  <si>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</si>
  <si>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</si>
  <si>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</si>
  <si>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</si>
  <si>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</si>
  <si>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</si>
  <si>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</si>
  <si>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</si>
  <si>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</si>
  <si>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</si>
  <si>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</si>
  <si>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</si>
  <si>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</si>
  <si>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</si>
  <si>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</si>
  <si>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</si>
  <si>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</si>
  <si>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</si>
  <si>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</si>
  <si>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</si>
  <si>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</si>
  <si>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</si>
  <si>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</si>
  <si>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</si>
  <si>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</si>
  <si>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</si>
  <si>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</si>
  <si>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</si>
  <si>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</si>
  <si>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</si>
  <si>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</si>
  <si>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</si>
  <si>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</si>
  <si>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</si>
  <si>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</si>
  <si>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</si>
  <si>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</si>
  <si>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</si>
  <si>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</si>
  <si>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</si>
  <si>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</si>
  <si>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</si>
  <si>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</si>
  <si>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</si>
  <si>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</si>
  <si>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</si>
  <si>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</si>
  <si>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</si>
  <si>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</si>
  <si>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</si>
  <si>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</si>
  <si>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</si>
  <si>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</si>
  <si>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</si>
  <si>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</si>
  <si>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</si>
  <si>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</si>
  <si>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</si>
  <si>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</si>
  <si>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</si>
  <si>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</si>
  <si>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</si>
  <si>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</si>
  <si>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</si>
  <si>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</si>
  <si>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</si>
  <si>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</si>
  <si>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</si>
  <si>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</si>
  <si>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</si>
  <si>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</si>
  <si>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</si>
  <si>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</si>
  <si>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</si>
  <si>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</si>
  <si>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</si>
  <si>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</si>
  <si>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</si>
  <si>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</si>
  <si>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</si>
  <si>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</si>
  <si>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</si>
  <si>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</si>
  <si>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</si>
  <si>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</si>
  <si>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</si>
  <si>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</si>
  <si>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</si>
  <si>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</si>
  <si>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</si>
  <si>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</si>
  <si>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</si>
  <si>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</si>
  <si>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</si>
  <si>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</si>
  <si>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</si>
  <si>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</si>
  <si>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</si>
  <si>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</si>
  <si>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</si>
  <si>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</si>
  <si>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</si>
  <si>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</si>
  <si>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</si>
  <si>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</si>
  <si>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</si>
  <si>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</si>
  <si>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</si>
  <si>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</si>
  <si>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</si>
  <si>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</si>
  <si>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</si>
  <si>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</si>
  <si>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</si>
  <si>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</si>
  <si>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</si>
  <si>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</si>
  <si>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</si>
  <si>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</si>
  <si>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</si>
  <si>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</si>
  <si>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</si>
  <si>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</si>
  <si>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</si>
  <si>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</si>
  <si>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</si>
  <si>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</si>
  <si>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</si>
  <si>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</si>
  <si>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</si>
  <si>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</si>
  <si>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</si>
  <si>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</si>
  <si>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</si>
  <si>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</si>
  <si>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</si>
  <si>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</si>
  <si>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</si>
  <si>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</si>
  <si>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</si>
  <si>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</si>
  <si>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</si>
  <si>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</si>
  <si>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</si>
  <si>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</si>
  <si>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</si>
  <si>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</si>
  <si>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</si>
  <si>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</si>
  <si>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</si>
  <si>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</si>
  <si>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</si>
  <si>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</si>
  <si>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</si>
  <si>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</si>
  <si>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</si>
  <si>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</si>
  <si>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</si>
  <si>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</si>
  <si>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</si>
  <si>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</si>
  <si>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</si>
  <si>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</si>
  <si>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</si>
  <si>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</si>
  <si>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</si>
  <si>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</si>
  <si>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</si>
  <si>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</si>
  <si>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</si>
  <si>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</si>
  <si>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</si>
  <si>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</si>
  <si>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</si>
  <si>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</si>
  <si>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</si>
  <si>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</si>
  <si>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</si>
  <si>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</si>
  <si>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</si>
  <si>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</si>
  <si>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</si>
  <si>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</si>
  <si>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</si>
  <si>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</si>
  <si>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</si>
  <si>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</si>
  <si>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</si>
  <si>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</si>
  <si>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</si>
  <si>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</si>
  <si>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</si>
  <si>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</si>
  <si>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</si>
  <si>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</si>
  <si>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</si>
  <si>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</si>
  <si>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</si>
  <si>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</si>
  <si>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</si>
  <si>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</si>
  <si>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</si>
  <si>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</si>
  <si>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</si>
  <si>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</si>
  <si>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</si>
  <si>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</si>
  <si>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</si>
  <si>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</si>
  <si>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</si>
  <si>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</si>
  <si>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</si>
  <si>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</si>
  <si>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</si>
  <si>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</si>
  <si>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</si>
  <si>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</si>
  <si>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</si>
  <si>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</si>
  <si>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</si>
  <si>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</si>
  <si>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</si>
  <si>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</si>
  <si>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</si>
  <si>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</si>
  <si>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</si>
  <si>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</si>
  <si>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</si>
  <si>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</si>
  <si>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</si>
  <si>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</si>
  <si>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</si>
  <si>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</si>
  <si>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</si>
  <si>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</si>
  <si>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</si>
  <si>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</si>
  <si>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</si>
  <si>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</si>
  <si>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</si>
  <si>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</si>
  <si>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</si>
  <si>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</si>
  <si>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</si>
  <si>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</si>
  <si>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</si>
  <si>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</si>
  <si>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</si>
  <si>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</si>
  <si>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</si>
  <si>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</si>
  <si>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</si>
  <si>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</si>
  <si>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</si>
  <si>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</si>
  <si>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</si>
  <si>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</si>
  <si>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</si>
  <si>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</si>
  <si>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</si>
  <si>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</si>
  <si>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</si>
  <si>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</si>
  <si>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</si>
  <si>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</si>
  <si>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</si>
  <si>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</si>
  <si>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</si>
  <si>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</si>
  <si>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</si>
  <si>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</si>
  <si>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</si>
  <si>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</si>
  <si>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</si>
  <si>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</si>
  <si>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</si>
  <si>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</si>
  <si>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</si>
  <si>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</si>
  <si>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</si>
  <si>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</si>
  <si>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</si>
  <si>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</si>
  <si>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</si>
  <si>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</si>
  <si>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</si>
  <si>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</si>
  <si>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</si>
  <si>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</si>
  <si>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</si>
  <si>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</si>
  <si>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</si>
  <si>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</si>
  <si>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</si>
  <si>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</si>
  <si>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</si>
  <si>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</si>
  <si>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</si>
  <si>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</si>
  <si>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</si>
  <si>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</si>
  <si>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</si>
  <si>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</si>
  <si>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</si>
  <si>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</si>
  <si>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</si>
  <si>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</si>
  <si>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</si>
  <si>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</si>
  <si>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</si>
  <si>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</si>
  <si>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</si>
  <si>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</si>
  <si>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</si>
  <si>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</si>
  <si>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</si>
  <si>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</si>
  <si>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</si>
  <si>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</si>
  <si>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</si>
  <si>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</si>
  <si>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</si>
  <si>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</si>
  <si>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</si>
  <si>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</si>
  <si>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</si>
  <si>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</si>
  <si>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</si>
  <si>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</si>
  <si>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</si>
  <si>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</si>
  <si>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</si>
  <si>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</si>
  <si>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</si>
  <si>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</si>
  <si>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</si>
  <si>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</si>
  <si>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</si>
  <si>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</si>
  <si>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</si>
  <si>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</si>
  <si>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</si>
  <si>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</si>
  <si>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</si>
  <si>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</si>
  <si>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</si>
  <si>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</si>
  <si>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</si>
  <si>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</si>
  <si>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</si>
  <si>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</si>
  <si>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</si>
  <si>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</si>
  <si>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</si>
  <si>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</si>
  <si>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</si>
  <si>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</si>
  <si>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</si>
  <si>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</si>
  <si>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</si>
  <si>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</si>
  <si>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</si>
  <si>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</si>
  <si>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</si>
  <si>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</si>
  <si>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</si>
  <si>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</si>
  <si>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</si>
  <si>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</si>
  <si>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</si>
  <si>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</si>
  <si>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</si>
  <si>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</si>
  <si>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</si>
  <si>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</si>
  <si>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</si>
  <si>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</si>
  <si>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</si>
  <si>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</si>
  <si>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</si>
  <si>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</si>
  <si>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</si>
  <si>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</si>
  <si>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</si>
  <si>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</si>
  <si>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</si>
  <si>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</si>
  <si>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</si>
  <si>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</si>
  <si>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</si>
  <si>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</si>
  <si>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</si>
  <si>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</si>
  <si>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</si>
  <si>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</si>
  <si>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</si>
  <si>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</si>
  <si>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</si>
  <si>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</si>
  <si>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</si>
  <si>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</si>
  <si>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</si>
  <si>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</si>
  <si>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</si>
  <si>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</si>
  <si>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</si>
  <si>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</si>
  <si>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</si>
  <si>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</si>
  <si>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</si>
  <si>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</si>
  <si>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</si>
  <si>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</si>
  <si>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</si>
  <si>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</si>
  <si>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</si>
  <si>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</si>
  <si>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</si>
  <si>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</si>
  <si>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</si>
  <si>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</si>
  <si>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</si>
  <si>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</si>
  <si>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</si>
  <si>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</si>
  <si>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</si>
  <si>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</si>
  <si>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</si>
  <si>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</si>
  <si>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</si>
  <si>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</si>
  <si>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</si>
  <si>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</si>
  <si>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</si>
  <si>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</si>
  <si>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</si>
  <si>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</si>
  <si>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</si>
  <si>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</si>
  <si>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</si>
  <si>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</si>
  <si>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</si>
  <si>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</si>
  <si>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</si>
  <si>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</si>
  <si>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</si>
  <si>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</si>
  <si>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</si>
  <si>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</si>
  <si>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</si>
  <si>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</si>
  <si>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</si>
  <si>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</si>
  <si>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</si>
  <si>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</si>
  <si>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</si>
  <si>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</si>
  <si>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</si>
  <si>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</si>
  <si>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</si>
  <si>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</si>
  <si>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</si>
  <si>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</si>
  <si>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</si>
  <si>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</si>
  <si>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</si>
  <si>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</si>
  <si>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</si>
  <si>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</si>
  <si>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</si>
  <si>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</si>
  <si>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</si>
  <si>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</si>
  <si>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</si>
  <si>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</si>
  <si>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</si>
  <si>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</si>
  <si>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</si>
  <si>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</si>
  <si>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</si>
  <si>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</si>
  <si>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</si>
  <si>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</si>
  <si>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</si>
  <si>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</si>
  <si>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</si>
  <si>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</si>
  <si>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</si>
  <si>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</si>
  <si>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</si>
  <si>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</si>
  <si>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</si>
  <si>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</si>
  <si>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</si>
  <si>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</si>
  <si>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</si>
  <si>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</si>
  <si>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</si>
  <si>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</si>
  <si>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</si>
  <si>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</si>
  <si>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</si>
  <si>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</si>
  <si>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</si>
  <si>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</si>
  <si>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</si>
  <si>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</si>
  <si>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</si>
  <si>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</si>
  <si>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</si>
  <si>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</si>
  <si>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</si>
  <si>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</si>
  <si>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</si>
  <si>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</si>
  <si>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</si>
  <si>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</si>
  <si>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</si>
  <si>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</si>
  <si>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</si>
  <si>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</si>
  <si>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</si>
  <si>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</si>
  <si>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</si>
  <si>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</si>
  <si>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</si>
  <si>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</si>
  <si>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</si>
  <si>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</si>
  <si>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</si>
  <si>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</si>
  <si>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</si>
  <si>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</si>
  <si>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</si>
  <si>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</si>
  <si>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</si>
  <si>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</si>
  <si>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</si>
  <si>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</si>
  <si>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</si>
  <si>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</si>
  <si>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</si>
  <si>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</si>
  <si>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</si>
  <si>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</si>
  <si>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</si>
  <si>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</si>
  <si>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</si>
  <si>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</si>
  <si>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</si>
  <si>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</si>
  <si>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</si>
  <si>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</si>
  <si>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</si>
  <si>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</si>
  <si>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</si>
  <si>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</si>
  <si>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</si>
  <si>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</si>
  <si>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</si>
  <si>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</si>
  <si>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</si>
  <si>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</si>
  <si>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</si>
  <si>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</si>
  <si>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</si>
  <si>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</si>
  <si>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</si>
  <si>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</si>
  <si>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</si>
  <si>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</si>
  <si>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</si>
  <si>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</si>
  <si>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</si>
  <si>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</si>
  <si>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</si>
  <si>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</si>
  <si>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</si>
  <si>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</si>
  <si>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</si>
  <si>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</si>
  <si>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</si>
  <si>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</si>
  <si>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</si>
  <si>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</si>
  <si>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</si>
  <si>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</si>
  <si>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</si>
  <si>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</si>
  <si>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</si>
  <si>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</si>
  <si>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</si>
  <si>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</si>
  <si>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</si>
  <si>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</si>
  <si>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</si>
  <si>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</si>
  <si>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</si>
  <si>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</si>
  <si>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</si>
  <si>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</si>
  <si>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</si>
  <si>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</si>
  <si>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</si>
  <si>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</si>
  <si>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</si>
  <si>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</si>
  <si>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</si>
  <si>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</si>
  <si>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</si>
  <si>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</si>
  <si>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</si>
  <si>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</si>
  <si>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</si>
  <si>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</si>
  <si>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</si>
  <si>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</si>
  <si>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</si>
  <si>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</si>
  <si>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</si>
  <si>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</si>
  <si>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</si>
  <si>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</si>
  <si>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</si>
  <si>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</si>
  <si>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</si>
  <si>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</si>
  <si>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</si>
  <si>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</si>
  <si>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</si>
  <si>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</si>
  <si>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</si>
  <si>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</si>
  <si>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</si>
  <si>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</si>
  <si>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</si>
  <si>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</si>
  <si>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</si>
  <si>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</si>
  <si>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</si>
  <si>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</si>
  <si>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</si>
  <si>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</si>
  <si>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</si>
  <si>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</si>
  <si>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</si>
  <si>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</si>
  <si>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</si>
  <si>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</si>
  <si>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</si>
  <si>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</si>
  <si>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</si>
  <si>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</si>
  <si>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</si>
  <si>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</si>
  <si>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</si>
  <si>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</si>
  <si>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</si>
  <si>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</si>
  <si>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</si>
  <si>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</si>
  <si>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</si>
  <si>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</si>
  <si>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</si>
  <si>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</si>
  <si>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</si>
  <si>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</si>
  <si>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</si>
  <si>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</si>
  <si>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</si>
  <si>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</si>
  <si>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</si>
  <si>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</si>
  <si>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</si>
  <si>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</si>
  <si>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</si>
  <si>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</si>
  <si>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</si>
  <si>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</si>
  <si>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</si>
  <si>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</si>
  <si>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</si>
  <si>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</si>
  <si>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</si>
  <si>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</si>
  <si>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</si>
  <si>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</si>
  <si>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</si>
  <si>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</si>
  <si>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</si>
  <si>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</si>
  <si>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</si>
  <si>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</si>
  <si>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</si>
  <si>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</si>
  <si>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</si>
  <si>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</si>
  <si>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</si>
  <si>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</si>
  <si>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</si>
  <si>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</si>
  <si>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</si>
  <si>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</si>
  <si>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</si>
  <si>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</si>
  <si>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</si>
  <si>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</si>
  <si>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</si>
  <si>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</si>
  <si>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</si>
  <si>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</si>
  <si>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</si>
  <si>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</si>
  <si>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</si>
  <si>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</si>
  <si>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</si>
  <si>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</si>
  <si>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</si>
  <si>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</si>
  <si>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</si>
  <si>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</si>
  <si>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</si>
  <si>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</si>
  <si>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</si>
  <si>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</si>
  <si>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</si>
  <si>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</si>
  <si>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</si>
  <si>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</si>
  <si>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</si>
  <si>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</si>
  <si>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</si>
  <si>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</si>
  <si>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</si>
  <si>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</si>
  <si>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</si>
  <si>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</si>
  <si>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</si>
  <si>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</si>
  <si>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</si>
  <si>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</si>
  <si>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</si>
  <si>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</si>
  <si>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</si>
  <si>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</si>
  <si>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</si>
  <si>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</si>
  <si>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</si>
  <si>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</si>
  <si>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</si>
  <si>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</si>
  <si>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</si>
  <si>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</si>
  <si>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</si>
  <si>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</si>
  <si>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</si>
  <si>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</si>
  <si>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</si>
  <si>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</si>
  <si>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</si>
  <si>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</si>
  <si>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</si>
  <si>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</si>
  <si>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</si>
  <si>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</si>
  <si>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</si>
  <si>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</si>
  <si>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</si>
  <si>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</si>
  <si>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</si>
  <si>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</si>
  <si>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</si>
  <si>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</si>
  <si>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</si>
  <si>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</si>
  <si>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</si>
  <si>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</si>
  <si>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</si>
  <si>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</si>
  <si>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</si>
  <si>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</si>
  <si>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</si>
  <si>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</si>
  <si>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</si>
  <si>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</si>
  <si>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</si>
  <si>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</si>
  <si>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</si>
  <si>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</si>
  <si>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</si>
  <si>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</si>
  <si>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</si>
  <si>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</si>
  <si>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</si>
  <si>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</si>
  <si>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</si>
  <si>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</si>
  <si>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</si>
  <si>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</si>
  <si>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</si>
  <si>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</si>
  <si>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</si>
  <si>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</si>
  <si>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</si>
  <si>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</si>
  <si>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</si>
  <si>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</si>
  <si>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</si>
  <si>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</si>
  <si>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</si>
  <si>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</si>
  <si>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</si>
  <si>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</si>
  <si>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</si>
  <si>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</si>
  <si>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</si>
  <si>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</si>
  <si>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</si>
  <si>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</si>
  <si>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</si>
  <si>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</si>
  <si>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</si>
  <si>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</si>
  <si>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</si>
  <si>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</si>
  <si>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</si>
  <si>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</si>
  <si>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</si>
  <si>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</si>
  <si>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</si>
  <si>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</si>
  <si>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</si>
  <si>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</si>
  <si>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</si>
  <si>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</si>
  <si>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</si>
  <si>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</si>
  <si>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</si>
  <si>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</si>
  <si>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</si>
  <si>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</si>
  <si>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</si>
  <si>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</si>
  <si>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</si>
  <si>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</si>
  <si>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</si>
  <si>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</si>
  <si>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</si>
  <si>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</si>
  <si>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</si>
  <si>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</si>
  <si>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</si>
  <si>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</si>
  <si>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</si>
  <si>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</si>
  <si>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</si>
  <si>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</si>
  <si>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</si>
  <si>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</si>
  <si>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</si>
  <si>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</si>
  <si>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</si>
  <si>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</si>
  <si>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</si>
  <si>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</si>
  <si>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</si>
  <si>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</si>
  <si>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</si>
  <si>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</si>
  <si>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</si>
  <si>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</si>
  <si>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</si>
  <si>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</si>
  <si>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</si>
  <si>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</si>
  <si>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</si>
  <si>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</si>
  <si>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</si>
  <si>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</si>
  <si>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</si>
  <si>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</si>
  <si>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</si>
  <si>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</si>
  <si>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</si>
  <si>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</si>
  <si>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</si>
  <si>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</si>
  <si>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</si>
  <si>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</si>
  <si>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</si>
  <si>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</si>
  <si>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</si>
  <si>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</si>
  <si>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</si>
  <si>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</si>
  <si>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</si>
  <si>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</si>
  <si>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</si>
  <si>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</si>
  <si>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</si>
  <si>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</si>
  <si>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</si>
  <si>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</si>
  <si>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</si>
  <si>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</si>
  <si>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</si>
  <si>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</si>
  <si>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</si>
  <si>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</si>
  <si>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</si>
  <si>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</si>
  <si>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</si>
  <si>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</si>
  <si>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</si>
  <si>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</si>
  <si>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</si>
  <si>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</si>
  <si>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</si>
  <si>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</si>
  <si>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</si>
  <si>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</si>
  <si>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</si>
  <si>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</si>
  <si>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</si>
  <si>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</si>
  <si>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</si>
  <si>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</si>
  <si>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</si>
  <si>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</si>
  <si>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</si>
  <si>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</si>
  <si>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</si>
  <si>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</si>
  <si>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</si>
  <si>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</si>
  <si>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</si>
  <si>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</si>
  <si>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</si>
  <si>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</si>
  <si>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</si>
  <si>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</si>
  <si>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</si>
  <si>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</si>
  <si>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</si>
  <si>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</si>
  <si>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</si>
  <si>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</si>
  <si>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</si>
  <si>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</si>
  <si>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</si>
  <si>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</si>
  <si>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</si>
  <si>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</si>
  <si>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</si>
  <si>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</si>
  <si>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</si>
  <si>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</si>
  <si>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</si>
  <si>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</si>
  <si>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</si>
  <si>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</si>
  <si>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</si>
  <si>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</si>
  <si>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</si>
  <si>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</si>
  <si>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</si>
  <si>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</si>
  <si>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</si>
  <si>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</si>
  <si>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</si>
  <si>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</si>
  <si>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</si>
  <si>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</si>
  <si>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</si>
  <si>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</si>
  <si>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</si>
  <si>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</si>
  <si>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</si>
  <si>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</si>
  <si>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</si>
  <si>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</si>
  <si>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</si>
  <si>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</si>
  <si>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</si>
  <si>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</si>
  <si>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</si>
  <si>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</si>
  <si>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</si>
  <si>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</si>
  <si>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</si>
  <si>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</si>
  <si>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</si>
  <si>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</si>
  <si>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</si>
  <si>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</si>
  <si>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</si>
  <si>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</si>
  <si>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</si>
  <si>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</si>
  <si>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</si>
  <si>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</si>
  <si>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</si>
  <si>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</si>
  <si>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</si>
  <si>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</si>
  <si>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</si>
  <si>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</si>
  <si>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</si>
  <si>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</si>
  <si>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</si>
  <si>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</si>
  <si>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</si>
  <si>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</si>
  <si>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</si>
  <si>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</si>
  <si>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</si>
  <si>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</si>
  <si>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</si>
  <si>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</si>
  <si>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</si>
  <si>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</si>
  <si>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</si>
  <si>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</si>
  <si>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</si>
  <si>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</si>
  <si>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</si>
  <si>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</si>
  <si>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</si>
  <si>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</si>
  <si>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</si>
  <si>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</si>
  <si>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</si>
  <si>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</si>
  <si>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</si>
  <si>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</si>
  <si>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</si>
  <si>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</si>
  <si>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</si>
  <si>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</si>
  <si>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</si>
  <si>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</si>
  <si>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</si>
  <si>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</si>
  <si>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</si>
  <si>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</si>
  <si>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</si>
  <si>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</si>
  <si>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</si>
  <si>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</si>
  <si>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</si>
  <si>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</si>
  <si>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</si>
  <si>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</si>
  <si>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</si>
  <si>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</si>
  <si>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</si>
  <si>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</si>
  <si>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</si>
  <si>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</si>
  <si>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</si>
  <si>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</si>
  <si>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</si>
  <si>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</si>
  <si>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</si>
  <si>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</si>
  <si>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</si>
  <si>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</si>
  <si>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</si>
  <si>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</si>
  <si>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</si>
  <si>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</si>
  <si>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</si>
  <si>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</si>
  <si>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</si>
  <si>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</si>
  <si>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</si>
  <si>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</si>
  <si>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</si>
  <si>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</si>
  <si>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</si>
  <si>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</si>
  <si>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</si>
  <si>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</si>
  <si>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</si>
  <si>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</si>
  <si>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</si>
  <si>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</si>
  <si>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</si>
  <si>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</si>
  <si>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</si>
  <si>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</si>
  <si>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</si>
  <si>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</si>
  <si>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</si>
  <si>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</si>
  <si>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</si>
  <si>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</si>
  <si>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</si>
  <si>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</si>
  <si>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</si>
  <si>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</si>
  <si>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</si>
  <si>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</si>
  <si>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</si>
  <si>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</si>
  <si>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</si>
  <si>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</si>
  <si>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</si>
  <si>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</si>
  <si>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</si>
  <si>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</si>
  <si>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</si>
  <si>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</si>
  <si>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</si>
  <si>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</si>
  <si>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</si>
  <si>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</si>
  <si>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</si>
  <si>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</si>
  <si>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</si>
  <si>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</si>
  <si>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</si>
  <si>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</si>
  <si>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</si>
  <si>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</si>
  <si>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</si>
  <si>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</si>
  <si>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</si>
  <si>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</si>
  <si>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</si>
  <si>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</si>
  <si>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</si>
  <si>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</si>
  <si>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</si>
  <si>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</si>
  <si>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</si>
  <si>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</si>
  <si>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</si>
  <si>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</si>
  <si>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</si>
  <si>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</si>
  <si>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</si>
  <si>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</si>
  <si>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</si>
  <si>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</si>
  <si>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</si>
  <si>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</si>
  <si>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</si>
  <si>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</si>
  <si>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</si>
  <si>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</si>
  <si>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</si>
  <si>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</si>
  <si>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</si>
  <si>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</si>
  <si>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</si>
  <si>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</si>
  <si>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</si>
  <si>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</si>
  <si>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</si>
  <si>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</si>
  <si>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</si>
  <si>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</si>
  <si>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</si>
  <si>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</si>
  <si>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</si>
  <si>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</si>
  <si>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</si>
  <si>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</si>
  <si>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</si>
  <si>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</si>
  <si>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</si>
  <si>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</si>
  <si>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</si>
  <si>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</si>
  <si>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</si>
  <si>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</si>
  <si>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</si>
  <si>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</si>
  <si>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</si>
  <si>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</si>
  <si>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</si>
  <si>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</si>
  <si>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</si>
  <si>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</si>
  <si>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</si>
  <si>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</si>
  <si>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</si>
  <si>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</si>
  <si>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</si>
  <si>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</si>
  <si>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</si>
  <si>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</si>
  <si>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</si>
  <si>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</si>
  <si>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</si>
  <si>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</si>
  <si>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</si>
  <si>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</si>
  <si>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</si>
  <si>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</si>
  <si>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</si>
  <si>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</si>
  <si>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</si>
  <si>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</si>
  <si>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</si>
  <si>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</si>
  <si>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</si>
  <si>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</si>
  <si>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</si>
  <si>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</si>
  <si>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</si>
  <si>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</si>
  <si>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</si>
  <si>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</si>
  <si>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</si>
  <si>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</si>
  <si>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</si>
  <si>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</si>
  <si>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</si>
  <si>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</si>
  <si>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</si>
  <si>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</si>
  <si>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</si>
  <si>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</si>
  <si>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</si>
  <si>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</si>
  <si>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</si>
  <si>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</si>
  <si>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</si>
  <si>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</si>
  <si>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</si>
  <si>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</si>
  <si>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</si>
  <si>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</si>
  <si>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</si>
  <si>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</si>
  <si>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</si>
  <si>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</si>
  <si>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</si>
  <si>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</si>
  <si>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</si>
  <si>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</si>
  <si>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</si>
  <si>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</si>
  <si>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</si>
  <si>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</si>
  <si>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</si>
  <si>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</si>
  <si>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</si>
  <si>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</si>
  <si>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</si>
  <si>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</si>
  <si>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</si>
  <si>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</si>
  <si>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</si>
  <si>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</si>
  <si>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</si>
  <si>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</si>
  <si>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</si>
  <si>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</si>
  <si>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</si>
  <si>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</si>
  <si>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</si>
  <si>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</si>
  <si>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</si>
  <si>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</si>
  <si>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</si>
  <si>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</si>
  <si>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</si>
  <si>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</si>
  <si>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</si>
  <si>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</si>
  <si>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</si>
  <si>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</si>
  <si>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</si>
  <si>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</si>
  <si>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</si>
  <si>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</si>
  <si>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</si>
  <si>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</si>
  <si>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</si>
  <si>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</si>
  <si>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</si>
  <si>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</si>
  <si>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</si>
  <si>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</si>
  <si>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</si>
  <si>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</si>
  <si>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</si>
  <si>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</si>
  <si>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</si>
  <si>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</si>
  <si>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</si>
  <si>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</si>
  <si>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</si>
  <si>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</si>
  <si>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</si>
  <si>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</si>
  <si>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</si>
  <si>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</si>
  <si>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</si>
  <si>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</si>
  <si>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</si>
  <si>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</si>
  <si>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</si>
  <si>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</si>
  <si>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</si>
  <si>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</si>
  <si>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</si>
  <si>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</si>
  <si>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</si>
  <si>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</si>
  <si>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</si>
  <si>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</si>
  <si>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</si>
  <si>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</si>
  <si>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</si>
  <si>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</si>
  <si>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</si>
  <si>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</si>
  <si>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</si>
  <si>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</si>
  <si>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</si>
  <si>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</si>
  <si>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</si>
  <si>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</si>
  <si>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</si>
  <si>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</si>
  <si>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</si>
  <si>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</si>
  <si>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</si>
  <si>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</si>
  <si>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</si>
  <si>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</si>
  <si>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</si>
  <si>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</si>
  <si>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</si>
  <si>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</si>
  <si>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</si>
  <si>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</si>
  <si>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</si>
  <si>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</si>
  <si>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</si>
  <si>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</si>
  <si>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</si>
  <si>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</si>
  <si>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</si>
  <si>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</si>
  <si>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</si>
  <si>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</si>
  <si>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</si>
  <si>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</si>
  <si>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</si>
  <si>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</si>
  <si>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</si>
  <si>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</si>
  <si>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</si>
  <si>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</si>
  <si>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</si>
  <si>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</si>
  <si>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</si>
  <si>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</si>
  <si>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</si>
  <si>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</si>
  <si>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</si>
  <si>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</si>
  <si>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</si>
  <si>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</si>
  <si>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</si>
  <si>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</si>
  <si>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</si>
  <si>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</si>
  <si>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</si>
  <si>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</si>
  <si>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</si>
  <si>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</si>
  <si>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</si>
  <si>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</si>
  <si>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</si>
  <si>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</si>
  <si>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</si>
  <si>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</si>
  <si>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</si>
  <si>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</si>
  <si>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</si>
  <si>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</si>
  <si>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</si>
  <si>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</si>
  <si>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</si>
  <si>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</si>
  <si>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</si>
  <si>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</si>
  <si>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</si>
  <si>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</si>
  <si>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</si>
  <si>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</si>
  <si>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</si>
  <si>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</si>
  <si>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</si>
  <si>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</si>
  <si>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</si>
  <si>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</si>
  <si>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</si>
  <si>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</si>
  <si>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</si>
  <si>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</si>
  <si>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</si>
  <si>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</si>
  <si>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</si>
  <si>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</si>
  <si>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</si>
  <si>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</si>
  <si>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</si>
  <si>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</si>
  <si>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</si>
  <si>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</si>
  <si>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</si>
  <si>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</si>
  <si>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</si>
  <si>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</si>
  <si>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</si>
  <si>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</si>
  <si>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</si>
  <si>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</si>
  <si>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</si>
  <si>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</si>
  <si>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</si>
  <si>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</si>
  <si>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</si>
  <si>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</si>
  <si>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</si>
  <si>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</si>
  <si>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</si>
  <si>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</si>
  <si>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</si>
  <si>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</si>
  <si>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</si>
  <si>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</si>
  <si>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</si>
  <si>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</si>
  <si>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</si>
  <si>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</si>
  <si>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</si>
  <si>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</si>
  <si>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</si>
  <si>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</si>
  <si>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</si>
  <si>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</si>
  <si>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</si>
  <si>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</si>
  <si>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</si>
  <si>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</si>
  <si>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</si>
  <si>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</si>
  <si>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</si>
  <si>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</si>
  <si>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</si>
  <si>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</si>
  <si>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</si>
  <si>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</si>
  <si>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</si>
  <si>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</si>
  <si>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</si>
  <si>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</si>
  <si>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</si>
  <si>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</si>
  <si>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</si>
  <si>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</si>
  <si>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</si>
  <si>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</si>
  <si>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</si>
  <si>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</si>
  <si>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</si>
  <si>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</si>
  <si>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</si>
  <si>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</si>
  <si>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</si>
  <si>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</si>
  <si>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</si>
  <si>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</si>
  <si>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</si>
  <si>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</si>
  <si>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</si>
  <si>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</si>
  <si>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</si>
  <si>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</si>
  <si>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</si>
  <si>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</si>
  <si>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</si>
  <si>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</si>
  <si>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</si>
  <si>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</si>
  <si>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</si>
  <si>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</si>
  <si>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</si>
  <si>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</si>
  <si>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</si>
  <si>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</si>
  <si>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</si>
  <si>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</si>
  <si>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</si>
  <si>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</si>
  <si>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</si>
  <si>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</si>
  <si>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</si>
  <si>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</si>
  <si>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</si>
  <si>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</si>
  <si>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</si>
  <si>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</si>
  <si>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</si>
  <si>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</si>
  <si>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</si>
  <si>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</si>
  <si>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</si>
  <si>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</si>
  <si>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</si>
  <si>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</si>
  <si>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</si>
  <si>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</si>
  <si>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</si>
  <si>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</si>
  <si>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</si>
  <si>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</si>
  <si>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</si>
  <si>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</si>
  <si>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</si>
  <si>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</si>
  <si>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</si>
  <si>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</si>
  <si>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</si>
  <si>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</si>
  <si>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</si>
  <si>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</si>
  <si>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</si>
  <si>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</si>
  <si>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</si>
  <si>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</si>
  <si>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</si>
  <si>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</si>
  <si>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</si>
  <si>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</si>
  <si>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</si>
  <si>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</si>
  <si>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</si>
  <si>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</si>
  <si>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</si>
  <si>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</si>
  <si>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</si>
  <si>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</si>
  <si>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</si>
  <si>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</si>
  <si>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</si>
  <si>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</si>
  <si>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</si>
  <si>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</si>
  <si>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</si>
  <si>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</si>
  <si>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</si>
  <si>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</si>
  <si>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</si>
  <si>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</si>
  <si>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</si>
  <si>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</si>
  <si>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</si>
  <si>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</si>
  <si>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</si>
  <si>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</si>
  <si>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</si>
  <si>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</si>
  <si>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</si>
  <si>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</si>
  <si>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</si>
  <si>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</si>
  <si>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</si>
  <si>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</si>
  <si>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</si>
  <si>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</si>
  <si>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</si>
  <si>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</si>
  <si>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</si>
  <si>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</si>
  <si>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</si>
  <si>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</si>
  <si>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</si>
  <si>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</si>
  <si>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</si>
  <si>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</si>
  <si>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</si>
  <si>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</si>
  <si>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</si>
  <si>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</si>
  <si>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</si>
  <si>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</si>
  <si>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</si>
  <si>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</si>
  <si>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</si>
  <si>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</si>
  <si>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</si>
  <si>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</si>
  <si>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</si>
  <si>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</si>
  <si>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</si>
  <si>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</si>
  <si>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</si>
  <si>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</si>
  <si>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</si>
  <si>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</si>
  <si>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</si>
  <si>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</si>
  <si>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</si>
  <si>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</si>
  <si>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</si>
  <si>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</si>
  <si>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</si>
  <si>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</si>
  <si>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</si>
  <si>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</si>
  <si>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</si>
  <si>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</si>
  <si>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</si>
  <si>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</si>
  <si>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</si>
  <si>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</si>
  <si>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</si>
  <si>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</si>
  <si>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</si>
  <si>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</si>
  <si>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</si>
  <si>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</si>
  <si>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</si>
  <si>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</si>
  <si>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</si>
  <si>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</si>
  <si>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</si>
  <si>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</si>
  <si>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</si>
  <si>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</si>
  <si>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</si>
  <si>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</si>
  <si>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</si>
  <si>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</si>
  <si>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</si>
  <si>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</si>
  <si>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</si>
  <si>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</si>
  <si>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</si>
  <si>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</si>
  <si>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</si>
  <si>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</si>
  <si>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</si>
  <si>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</si>
  <si>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</si>
  <si>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</si>
  <si>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</si>
  <si>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</si>
  <si>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</si>
  <si>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</si>
  <si>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</si>
  <si>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</si>
  <si>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</si>
  <si>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</si>
  <si>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</si>
  <si>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</si>
  <si>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</si>
  <si>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</si>
  <si>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</si>
  <si>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</si>
  <si>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</si>
  <si>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</si>
  <si>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</si>
  <si>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</si>
  <si>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</si>
  <si>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</si>
  <si>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</si>
  <si>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</si>
  <si>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</si>
  <si>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</si>
  <si>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</si>
  <si>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</si>
  <si>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</si>
  <si>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</si>
  <si>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</si>
  <si>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</si>
  <si>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</si>
  <si>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</si>
  <si>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</si>
  <si>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</si>
  <si>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</si>
  <si>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</si>
  <si>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</si>
  <si>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</si>
  <si>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</si>
  <si>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</si>
  <si>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</si>
  <si>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</si>
  <si>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</si>
  <si>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</si>
  <si>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</si>
  <si>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</si>
  <si>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</si>
  <si>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</si>
  <si>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</si>
  <si>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</si>
  <si>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</si>
  <si>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</si>
  <si>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</si>
  <si>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</si>
  <si>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</si>
  <si>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</si>
  <si>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</si>
  <si>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</si>
  <si>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</si>
  <si>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</si>
  <si>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</si>
  <si>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</si>
  <si>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</si>
  <si>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</si>
  <si>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</si>
  <si>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</si>
  <si>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</si>
  <si>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</si>
  <si>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</si>
  <si>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</si>
  <si>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</si>
  <si>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</si>
  <si>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</si>
  <si>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</si>
  <si>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</si>
  <si>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</si>
  <si>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</si>
  <si>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</si>
  <si>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</si>
  <si>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</si>
  <si>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</si>
  <si>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</si>
  <si>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</si>
  <si>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</si>
  <si>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</si>
  <si>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</si>
  <si>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</si>
  <si>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</si>
  <si>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</si>
  <si>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</si>
  <si>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</si>
  <si>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</si>
  <si>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</si>
  <si>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</si>
  <si>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</si>
  <si>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</si>
  <si>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</si>
  <si>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</si>
  <si>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</si>
  <si>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</si>
  <si>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</si>
  <si>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</si>
  <si>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</si>
  <si>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</si>
  <si>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</si>
  <si>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</si>
  <si>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</si>
  <si>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</si>
  <si>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</si>
  <si>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</si>
  <si>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</si>
  <si>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</si>
  <si>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</si>
  <si>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</si>
  <si>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</si>
  <si>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</si>
  <si>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</si>
  <si>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</si>
  <si>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</si>
  <si>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</si>
  <si>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</si>
  <si>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</si>
  <si>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</si>
  <si>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</si>
  <si>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</si>
  <si>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</si>
  <si>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</si>
  <si>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</si>
  <si>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</si>
  <si>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</si>
  <si>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</si>
  <si>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</si>
  <si>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</si>
  <si>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</si>
  <si>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</si>
  <si>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</si>
  <si>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</si>
  <si>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</si>
  <si>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</si>
  <si>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</si>
  <si>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</si>
  <si>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</si>
  <si>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</si>
  <si>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</si>
  <si>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</si>
  <si>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</si>
  <si>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</si>
  <si>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</si>
  <si>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</si>
  <si>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</si>
  <si>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</si>
  <si>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</si>
  <si>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</si>
  <si>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</si>
  <si>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</si>
  <si>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</si>
  <si>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</si>
  <si>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</si>
  <si>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</si>
  <si>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</si>
  <si>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</si>
  <si>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</si>
  <si>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</si>
  <si>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</si>
  <si>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</si>
  <si>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</si>
  <si>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</si>
  <si>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</si>
  <si>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</si>
  <si>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</si>
  <si>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</si>
  <si>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</si>
  <si>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</si>
  <si>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</si>
  <si>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</si>
  <si>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</si>
  <si>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</si>
  <si>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</si>
  <si>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</si>
  <si>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</si>
  <si>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</si>
  <si>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</si>
  <si>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</si>
  <si>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</si>
  <si>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</si>
  <si>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</si>
  <si>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</si>
  <si>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</si>
  <si>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</si>
  <si>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</si>
  <si>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</si>
  <si>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</si>
  <si>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</si>
  <si>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</si>
  <si>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</si>
  <si>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</si>
  <si>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</si>
  <si>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</si>
  <si>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</si>
  <si>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</si>
  <si>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</si>
  <si>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</si>
  <si>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</si>
  <si>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</si>
  <si>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</si>
  <si>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</si>
  <si>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</si>
  <si>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</si>
  <si>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</si>
  <si>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</si>
  <si>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</si>
  <si>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</si>
  <si>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</si>
  <si>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</si>
  <si>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</si>
  <si>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</si>
  <si>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</si>
  <si>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</si>
  <si>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</si>
  <si>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</si>
  <si>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</si>
  <si>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</si>
  <si>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</si>
  <si>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</si>
  <si>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</si>
  <si>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</si>
  <si>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</si>
  <si>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</si>
  <si>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</si>
  <si>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</si>
  <si>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</si>
  <si>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</si>
  <si>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</si>
  <si>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</si>
  <si>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</si>
  <si>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</si>
  <si>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</si>
  <si>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</si>
  <si>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</si>
  <si>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</si>
  <si>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</si>
  <si>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</si>
  <si>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</si>
  <si>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</si>
  <si>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</si>
  <si>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</si>
  <si>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</si>
  <si>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</si>
  <si>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</si>
  <si>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</si>
  <si>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</si>
  <si>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</si>
  <si>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</si>
  <si>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</si>
  <si>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</si>
  <si>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</si>
  <si>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</si>
  <si>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</si>
  <si>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</si>
  <si>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</si>
  <si>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</si>
  <si>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</si>
  <si>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</si>
  <si>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</si>
  <si>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</si>
  <si>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</si>
  <si>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</si>
  <si>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</si>
  <si>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</si>
  <si>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</si>
  <si>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</si>
  <si>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</si>
  <si>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</si>
  <si>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</si>
  <si>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</si>
  <si>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</si>
  <si>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</si>
  <si>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</si>
  <si>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</si>
  <si>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</si>
  <si>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</si>
  <si>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</si>
  <si>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</si>
  <si>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</si>
  <si>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</si>
  <si>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</si>
  <si>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</si>
  <si>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</si>
  <si>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</si>
  <si>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</si>
  <si>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</si>
  <si>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</si>
  <si>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</si>
  <si>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</si>
  <si>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</si>
  <si>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</si>
  <si>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</si>
  <si>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</si>
  <si>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</si>
  <si>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</si>
  <si>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</si>
  <si>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</si>
  <si>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</si>
  <si>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</si>
  <si>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</si>
  <si>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</si>
  <si>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</si>
  <si>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</si>
  <si>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</si>
  <si>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</si>
  <si>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</si>
  <si>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</si>
  <si>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</si>
  <si>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</si>
  <si>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</si>
  <si>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</si>
  <si>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</si>
  <si>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</si>
  <si>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</si>
  <si>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</si>
  <si>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</si>
  <si>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</si>
  <si>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</si>
  <si>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</si>
  <si>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</si>
  <si>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</si>
  <si>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</si>
  <si>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</si>
  <si>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</si>
  <si>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</si>
  <si>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</si>
  <si>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</si>
  <si>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</si>
  <si>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</si>
  <si>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</si>
  <si>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</si>
  <si>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</si>
  <si>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</si>
  <si>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</si>
  <si>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</si>
  <si>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</si>
  <si>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</si>
  <si>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</si>
  <si>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</si>
  <si>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</si>
  <si>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</si>
  <si>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</si>
  <si>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</si>
  <si>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</si>
  <si>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</si>
  <si>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</si>
  <si>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</si>
  <si>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</si>
  <si>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</si>
  <si>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</si>
  <si>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</si>
  <si>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</si>
  <si>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</si>
  <si>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</si>
  <si>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</si>
  <si>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</si>
  <si>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</si>
  <si>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</si>
  <si>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</si>
  <si>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</si>
  <si>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</si>
  <si>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</si>
  <si>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</si>
  <si>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</si>
  <si>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</si>
  <si>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</si>
  <si>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</si>
  <si>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</si>
  <si>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</si>
  <si>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</si>
  <si>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</si>
  <si>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</si>
  <si>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</si>
  <si>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</si>
  <si>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</si>
  <si>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</si>
  <si>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</si>
  <si>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</si>
  <si>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</si>
  <si>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</si>
  <si>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</si>
  <si>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</si>
  <si>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</si>
  <si>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</si>
  <si>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</si>
  <si>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</si>
  <si>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</si>
  <si>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</si>
  <si>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</si>
  <si>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</si>
  <si>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</si>
  <si>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</si>
  <si>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</si>
  <si>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</si>
  <si>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</si>
  <si>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</si>
  <si>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</si>
  <si>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</si>
  <si>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</si>
  <si>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</si>
  <si>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</si>
  <si>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</si>
  <si>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</si>
  <si>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</si>
  <si>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</si>
  <si>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</si>
  <si>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</si>
  <si>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</si>
  <si>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</si>
  <si>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</si>
  <si>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</si>
  <si>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</si>
  <si>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</si>
  <si>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</si>
  <si>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</si>
  <si>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</si>
  <si>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</si>
  <si>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</si>
  <si>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</si>
  <si>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</si>
  <si>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</si>
  <si>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</si>
  <si>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</si>
  <si>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</si>
  <si>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</si>
  <si>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</si>
  <si>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</si>
  <si>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</si>
  <si>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</si>
  <si>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</si>
  <si>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</si>
  <si>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</si>
  <si>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</si>
  <si>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</si>
  <si>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</si>
  <si>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</si>
  <si>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</si>
  <si>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</si>
  <si>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</si>
  <si>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</si>
  <si>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</si>
  <si>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</si>
  <si>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</si>
  <si>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</si>
  <si>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</si>
  <si>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</si>
  <si>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</si>
  <si>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</si>
  <si>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</si>
  <si>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</si>
  <si>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</si>
  <si>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</si>
  <si>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</si>
  <si>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</si>
  <si>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</si>
  <si>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</si>
  <si>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</si>
  <si>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</si>
  <si>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</si>
  <si>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</si>
  <si>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</si>
  <si>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</si>
  <si>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</si>
  <si>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</si>
  <si>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</si>
  <si>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</si>
  <si>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</si>
  <si>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</si>
  <si>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</si>
  <si>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</si>
  <si>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</si>
  <si>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</si>
  <si>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</si>
  <si>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</si>
  <si>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</si>
  <si>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</si>
  <si>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</si>
  <si>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</si>
  <si>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</si>
  <si>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</si>
  <si>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</si>
  <si>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</si>
  <si>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</si>
  <si>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</si>
  <si>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</si>
  <si>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</si>
  <si>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</si>
  <si>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</si>
  <si>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</si>
  <si>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</si>
  <si>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</si>
  <si>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</si>
  <si>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</si>
  <si>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</si>
  <si>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</si>
  <si>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</si>
  <si>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</si>
  <si>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</si>
  <si>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</si>
  <si>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</si>
  <si>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</si>
  <si>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</si>
  <si>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</si>
  <si>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</si>
  <si>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</si>
  <si>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</si>
  <si>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</si>
  <si>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</si>
  <si>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</si>
  <si>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</si>
  <si>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</si>
  <si>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</si>
  <si>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</si>
  <si>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</si>
  <si>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</si>
  <si>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</si>
  <si>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</si>
  <si>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</si>
  <si>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</si>
  <si>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</si>
  <si>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</si>
  <si>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</si>
  <si>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</si>
  <si>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</si>
  <si>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</si>
  <si>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</si>
  <si>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</si>
  <si>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</si>
  <si>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</si>
  <si>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</si>
  <si>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</si>
  <si>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</si>
  <si>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</si>
  <si>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</si>
  <si>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</si>
  <si>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</si>
  <si>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</si>
  <si>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</si>
  <si>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</si>
  <si>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</si>
  <si>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</si>
  <si>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</si>
  <si>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</si>
  <si>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</si>
  <si>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</si>
  <si>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</si>
  <si>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</si>
  <si>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</si>
  <si>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</si>
  <si>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</si>
  <si>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</si>
  <si>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</si>
  <si>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</si>
  <si>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</si>
  <si>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</si>
  <si>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</si>
  <si>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</si>
  <si>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</si>
  <si>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</si>
  <si>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</si>
  <si>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</si>
  <si>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</si>
  <si>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</si>
  <si>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</si>
  <si>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</si>
  <si>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</si>
  <si>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</si>
  <si>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</si>
  <si>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</si>
  <si>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</si>
  <si>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</si>
  <si>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</si>
  <si>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</si>
  <si>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</si>
  <si>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</si>
  <si>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</si>
  <si>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</si>
  <si>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</si>
  <si>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</si>
  <si>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</si>
  <si>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</si>
  <si>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</si>
  <si>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</si>
  <si>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</si>
  <si>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</si>
  <si>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</si>
  <si>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</si>
  <si>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</si>
  <si>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</si>
  <si>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</si>
  <si>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</si>
  <si>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</si>
  <si>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</si>
  <si>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</si>
  <si>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</si>
  <si>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</si>
  <si>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</si>
  <si>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</si>
  <si>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</si>
  <si>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</si>
  <si>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</si>
  <si>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</si>
  <si>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</si>
  <si>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</si>
  <si>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</si>
  <si>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</si>
  <si>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</si>
  <si>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</si>
  <si>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</si>
  <si>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</si>
  <si>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</si>
  <si>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</si>
  <si>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</si>
  <si>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</si>
  <si>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</si>
  <si>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</si>
  <si>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</si>
  <si>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</si>
  <si>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</si>
  <si>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</si>
  <si>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</si>
  <si>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</si>
  <si>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</si>
  <si>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</si>
  <si>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</si>
  <si>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</si>
  <si>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</si>
  <si>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</si>
  <si>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</si>
  <si>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</si>
  <si>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</si>
  <si>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</si>
  <si>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</si>
  <si>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</si>
  <si>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</si>
  <si>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</si>
  <si>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</si>
  <si>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</si>
  <si>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</si>
  <si>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</si>
  <si>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</si>
  <si>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</si>
  <si>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</si>
  <si>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</si>
  <si>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</si>
  <si>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</si>
  <si>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</si>
  <si>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</si>
  <si>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</si>
  <si>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</si>
  <si>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</si>
  <si>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</si>
  <si>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</si>
  <si>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</si>
  <si>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</si>
  <si>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</si>
  <si>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</si>
  <si>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</si>
  <si>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</si>
  <si>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</si>
  <si>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</si>
  <si>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</si>
  <si>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</si>
  <si>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</si>
  <si>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</si>
  <si>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</si>
  <si>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</si>
  <si>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</si>
  <si>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</si>
  <si>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</si>
  <si>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</si>
  <si>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</si>
  <si>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</si>
  <si>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</si>
  <si>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</si>
  <si>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</si>
  <si>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</si>
  <si>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</si>
  <si>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</si>
  <si>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</si>
  <si>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</si>
  <si>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</si>
  <si>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</si>
  <si>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</si>
  <si>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</si>
  <si>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</si>
  <si>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</si>
  <si>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</si>
  <si>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</si>
  <si>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</si>
  <si>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</si>
  <si>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</si>
  <si>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</si>
  <si>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</si>
  <si>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</si>
  <si>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</si>
  <si>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</si>
  <si>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</si>
  <si>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</si>
  <si>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</si>
  <si>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</si>
  <si>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</si>
  <si>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</si>
  <si>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</si>
  <si>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</si>
  <si>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</si>
  <si>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</si>
  <si>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</si>
  <si>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</si>
  <si>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</si>
  <si>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</si>
  <si>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</si>
  <si>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</si>
  <si>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</si>
  <si>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</si>
  <si>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</si>
  <si>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</si>
  <si>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</si>
  <si>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</si>
  <si>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</si>
  <si>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</si>
  <si>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</si>
  <si>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</si>
  <si>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</si>
  <si>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</si>
  <si>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</si>
  <si>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</si>
  <si>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</si>
  <si>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</si>
  <si>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</si>
  <si>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</si>
  <si>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</si>
  <si>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</si>
  <si>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</si>
  <si>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</si>
  <si>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</si>
  <si>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</si>
  <si>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</si>
  <si>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</si>
  <si>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</si>
  <si>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</si>
  <si>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</si>
  <si>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</si>
  <si>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</si>
  <si>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</si>
  <si>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</si>
  <si>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</si>
  <si>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</si>
  <si>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</si>
  <si>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</si>
  <si>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</si>
  <si>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</si>
  <si>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</si>
  <si>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</si>
  <si>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</si>
  <si>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</si>
  <si>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</si>
  <si>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</si>
  <si>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</si>
  <si>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</si>
  <si>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</si>
  <si>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</si>
  <si>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</si>
  <si>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</si>
  <si>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</si>
  <si>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</si>
  <si>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</si>
  <si>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</si>
  <si>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</si>
  <si>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</si>
  <si>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</si>
  <si>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</si>
  <si>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</si>
  <si>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</si>
  <si>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</si>
  <si>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</si>
  <si>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</si>
  <si>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</si>
  <si>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</si>
  <si>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</si>
  <si>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</si>
  <si>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</si>
  <si>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</si>
  <si>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</si>
  <si>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</si>
  <si>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</si>
  <si>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</si>
  <si>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</si>
  <si>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</si>
  <si>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</si>
  <si>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</si>
  <si>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</si>
  <si>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</si>
  <si>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</si>
  <si>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</si>
  <si>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</si>
  <si>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</si>
  <si>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</si>
  <si>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</si>
  <si>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</si>
  <si>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</si>
  <si>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</si>
  <si>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</si>
  <si>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</si>
  <si>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</si>
  <si>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</si>
  <si>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</si>
  <si>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</si>
  <si>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</si>
  <si>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</si>
  <si>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</si>
  <si>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</si>
  <si>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</si>
  <si>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</si>
  <si>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</si>
  <si>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</si>
  <si>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</si>
  <si>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</si>
  <si>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</si>
  <si>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</si>
  <si>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</si>
  <si>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</si>
  <si>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</si>
  <si>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</si>
  <si>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</si>
  <si>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</si>
  <si>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</si>
  <si>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</si>
  <si>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</si>
  <si>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</si>
  <si>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</si>
  <si>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</si>
  <si>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</si>
  <si>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</si>
  <si>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</si>
  <si>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</si>
  <si>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</si>
  <si>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</si>
  <si>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</si>
  <si>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</si>
  <si>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</si>
  <si>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</si>
  <si>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</si>
  <si>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</si>
  <si>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</si>
  <si>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</si>
  <si>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</si>
  <si>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</si>
  <si>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</si>
  <si>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</si>
  <si>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</si>
  <si>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</si>
  <si>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</si>
  <si>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</si>
  <si>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</si>
  <si>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</si>
  <si>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</si>
  <si>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</si>
  <si>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</si>
  <si>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</si>
  <si>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</si>
  <si>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</si>
  <si>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</si>
  <si>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</si>
  <si>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</si>
  <si>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</si>
  <si>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</si>
  <si>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</si>
  <si>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</si>
  <si>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</si>
  <si>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</si>
  <si>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</si>
  <si>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</si>
  <si>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</si>
  <si>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</si>
  <si>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</si>
  <si>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</si>
  <si>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</si>
  <si>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</si>
  <si>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</si>
  <si>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</si>
  <si>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</si>
  <si>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</si>
  <si>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</si>
  <si>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</si>
  <si>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</si>
  <si>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</si>
  <si>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</si>
  <si>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</si>
  <si>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</si>
  <si>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</si>
  <si>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</si>
  <si>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</si>
  <si>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</si>
  <si>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</si>
  <si>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</si>
  <si>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</si>
  <si>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</si>
  <si>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</si>
  <si>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</si>
  <si>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</si>
  <si>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</si>
  <si>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</si>
  <si>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</si>
  <si>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</si>
  <si>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</si>
  <si>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</si>
  <si>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</si>
  <si>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</si>
  <si>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</si>
  <si>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</si>
  <si>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</si>
  <si>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</si>
  <si>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</si>
  <si>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</si>
  <si>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</si>
  <si>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</si>
  <si>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</si>
  <si>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</si>
  <si>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</si>
  <si>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</si>
  <si>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</si>
  <si>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</si>
  <si>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</si>
  <si>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</si>
  <si>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</si>
  <si>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</si>
  <si>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</si>
  <si>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</si>
  <si>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</si>
  <si>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</si>
  <si>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</si>
  <si>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</si>
  <si>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</si>
  <si>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</si>
  <si>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</si>
  <si>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</si>
  <si>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</si>
  <si>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</si>
  <si>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</si>
  <si>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</si>
  <si>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</si>
  <si>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</si>
  <si>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</si>
  <si>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</si>
  <si>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</si>
  <si>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</si>
  <si>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</si>
  <si>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</si>
  <si>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</si>
  <si>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</si>
  <si>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</si>
  <si>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</si>
  <si>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</si>
  <si>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</si>
  <si>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</si>
  <si>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</si>
  <si>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</si>
  <si>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</si>
  <si>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</si>
  <si>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</si>
  <si>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</si>
  <si>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</si>
  <si>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</si>
  <si>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</si>
  <si>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</si>
  <si>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</si>
  <si>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</si>
  <si>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</si>
  <si>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</si>
  <si>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</si>
  <si>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</si>
  <si>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</si>
  <si>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</si>
  <si>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</si>
  <si>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</si>
  <si>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</si>
  <si>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</si>
  <si>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</si>
  <si>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</si>
  <si>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</si>
  <si>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</si>
  <si>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</si>
  <si>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</si>
  <si>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</si>
  <si>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</si>
  <si>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</si>
  <si>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</si>
  <si>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</si>
  <si>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</si>
  <si>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</si>
  <si>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</si>
  <si>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</si>
  <si>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</si>
  <si>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</si>
  <si>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</si>
  <si>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</si>
  <si>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</si>
  <si>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</si>
  <si>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</si>
  <si>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</si>
  <si>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</si>
  <si>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</si>
  <si>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</si>
  <si>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</si>
  <si>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</si>
  <si>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</si>
  <si>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</si>
  <si>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</si>
  <si>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</si>
  <si>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</si>
  <si>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</si>
  <si>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</si>
  <si>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</si>
  <si>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</si>
  <si>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</si>
  <si>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</si>
  <si>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</si>
  <si>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</si>
  <si>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</si>
  <si>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</si>
  <si>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</si>
  <si>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</si>
  <si>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</si>
  <si>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</si>
  <si>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</si>
  <si>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</si>
  <si>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</si>
  <si>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</si>
  <si>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</si>
  <si>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</si>
  <si>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</si>
  <si>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</si>
  <si>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</si>
  <si>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</si>
  <si>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</si>
  <si>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</si>
  <si>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</si>
  <si>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</si>
  <si>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</si>
  <si>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</si>
  <si>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</si>
  <si>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</si>
  <si>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</si>
  <si>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</si>
  <si>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</si>
  <si>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</si>
  <si>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</si>
  <si>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</si>
  <si>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</si>
  <si>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</si>
  <si>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</si>
  <si>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</si>
  <si>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</si>
  <si>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</si>
  <si>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</si>
  <si>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</si>
  <si>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</si>
  <si>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</si>
  <si>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</si>
  <si>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</si>
  <si>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</si>
  <si>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</si>
  <si>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</si>
  <si>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</si>
  <si>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</si>
  <si>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</si>
  <si>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</si>
  <si>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</si>
  <si>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</si>
  <si>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</si>
  <si>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</si>
  <si>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</si>
  <si>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</si>
  <si>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</si>
  <si>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</si>
  <si>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</si>
  <si>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</si>
  <si>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</si>
  <si>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</si>
  <si>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</si>
  <si>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</si>
  <si>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</si>
  <si>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</si>
  <si>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</si>
  <si>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</si>
  <si>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</si>
  <si>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</si>
  <si>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</si>
  <si>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</si>
  <si>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</si>
  <si>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</si>
  <si>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</si>
  <si>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</si>
  <si>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</si>
  <si>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</si>
  <si>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</si>
  <si>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</si>
  <si>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</si>
  <si>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</si>
  <si>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</si>
  <si>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</si>
  <si>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</si>
  <si>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</si>
  <si>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</si>
  <si>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</si>
  <si>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</si>
  <si>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</si>
  <si>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</si>
  <si>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</si>
  <si>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</si>
  <si>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</si>
  <si>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</si>
  <si>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</si>
  <si>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</si>
  <si>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</si>
  <si>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</si>
  <si>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</si>
  <si>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</si>
  <si>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</si>
  <si>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</si>
  <si>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</si>
  <si>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</si>
  <si>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</si>
  <si>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</si>
  <si>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</si>
  <si>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</si>
  <si>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</si>
  <si>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</si>
  <si>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</si>
  <si>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</si>
  <si>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</si>
  <si>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</si>
  <si>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</si>
  <si>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</si>
  <si>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</si>
  <si>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</si>
  <si>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</si>
  <si>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</si>
  <si>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</si>
  <si>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</si>
  <si>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</si>
  <si>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</si>
  <si>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</si>
  <si>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</si>
  <si>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</si>
  <si>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</si>
  <si>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</si>
  <si>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</si>
  <si>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</si>
  <si>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</si>
  <si>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</si>
  <si>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</si>
  <si>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</si>
  <si>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</si>
  <si>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</si>
  <si>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</si>
  <si>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</si>
  <si>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</si>
  <si>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</si>
  <si>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</si>
  <si>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</si>
  <si>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</si>
  <si>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</si>
  <si>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</si>
  <si>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</si>
  <si>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</si>
  <si>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</si>
  <si>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</si>
  <si>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</si>
  <si>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</si>
  <si>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</si>
  <si>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</si>
  <si>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</si>
  <si>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</si>
  <si>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</si>
  <si>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</si>
  <si>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</si>
  <si>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</si>
  <si>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</si>
  <si>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</si>
  <si>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</si>
  <si>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</si>
  <si>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</si>
  <si>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</si>
  <si>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</si>
  <si>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</si>
  <si>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</si>
  <si>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</si>
  <si>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</si>
  <si>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</si>
  <si>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</si>
  <si>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</si>
  <si>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</si>
  <si>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</si>
  <si>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</si>
  <si>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</si>
  <si>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</si>
  <si>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</si>
  <si>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</si>
  <si>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</si>
  <si>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</si>
  <si>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</si>
  <si>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</si>
  <si>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</si>
  <si>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</si>
  <si>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</si>
  <si>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</si>
  <si>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</si>
  <si>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</si>
  <si>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</si>
  <si>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</si>
  <si>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</si>
  <si>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</si>
  <si>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</si>
  <si>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</si>
  <si>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</si>
  <si>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</si>
  <si>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</si>
  <si>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</si>
  <si>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</si>
  <si>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</si>
  <si>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</si>
  <si>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</si>
  <si>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</si>
  <si>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</si>
  <si>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</si>
  <si>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</si>
  <si>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</si>
  <si>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</si>
  <si>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</si>
  <si>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</si>
  <si>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</si>
  <si>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</si>
  <si>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</si>
  <si>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</si>
  <si>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</si>
  <si>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</si>
  <si>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</si>
  <si>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</si>
  <si>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</si>
  <si>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</si>
  <si>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</si>
  <si>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</si>
  <si>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</si>
  <si>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</si>
  <si>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</si>
  <si>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</si>
  <si>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</si>
  <si>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</si>
  <si>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</si>
  <si>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</si>
  <si>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</si>
  <si>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</si>
  <si>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</si>
  <si>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</si>
  <si>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</si>
  <si>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</si>
  <si>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</si>
  <si>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</si>
  <si>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</si>
  <si>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</si>
  <si>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</si>
  <si>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</si>
  <si>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</si>
  <si>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</si>
  <si>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</si>
  <si>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</si>
  <si>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</si>
  <si>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</si>
  <si>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</si>
  <si>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</si>
  <si>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</si>
  <si>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</si>
  <si>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</si>
  <si>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</si>
  <si>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</si>
  <si>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</si>
  <si>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</si>
  <si>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</si>
  <si>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</si>
  <si>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</si>
  <si>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</si>
  <si>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</si>
  <si>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</si>
  <si>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</si>
  <si>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</si>
  <si>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</si>
  <si>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</si>
  <si>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</si>
  <si>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</si>
  <si>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</si>
  <si>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</si>
  <si>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</si>
  <si>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</si>
  <si>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</si>
  <si>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</si>
  <si>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</si>
  <si>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</si>
  <si>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</si>
  <si>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</si>
  <si>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</si>
  <si>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</si>
  <si>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</si>
  <si>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</si>
  <si>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</si>
  <si>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</si>
  <si>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</si>
  <si>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</si>
  <si>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</si>
  <si>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</si>
  <si>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</si>
  <si>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</si>
  <si>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</si>
  <si>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</si>
  <si>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</si>
  <si>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</si>
  <si>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</si>
  <si>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</si>
  <si>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</si>
  <si>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</si>
  <si>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</si>
  <si>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</si>
  <si>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</si>
  <si>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</si>
  <si>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</si>
  <si>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</si>
  <si>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</si>
  <si>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</si>
  <si>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</si>
  <si>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</si>
  <si>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</si>
  <si>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</si>
  <si>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</si>
  <si>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</si>
  <si>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</si>
  <si>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</si>
  <si>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</si>
  <si>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</si>
  <si>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</si>
  <si>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</si>
  <si>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</si>
  <si>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</si>
  <si>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</si>
  <si>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</si>
  <si>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</si>
  <si>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</si>
  <si>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</si>
  <si>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</si>
  <si>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</si>
  <si>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</si>
  <si>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</si>
  <si>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</si>
  <si>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</si>
  <si>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</si>
  <si>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</si>
  <si>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</si>
  <si>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</si>
  <si>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</si>
  <si>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</si>
  <si>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</si>
  <si>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</si>
  <si>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</si>
  <si>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</si>
  <si>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</si>
  <si>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</si>
  <si>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</si>
  <si>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</si>
  <si>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</si>
  <si>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</si>
  <si>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</si>
  <si>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</si>
  <si>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</si>
  <si>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</si>
  <si>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</si>
  <si>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</si>
  <si>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</si>
  <si>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</si>
  <si>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</si>
  <si>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</si>
  <si>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</si>
  <si>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</si>
  <si>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</si>
  <si>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</si>
  <si>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</si>
  <si>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</si>
  <si>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</si>
  <si>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</si>
  <si>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</si>
  <si>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</si>
  <si>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</si>
  <si>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</si>
  <si>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</si>
  <si>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</si>
  <si>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</si>
  <si>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</si>
  <si>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</si>
  <si>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</si>
  <si>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</si>
  <si>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</si>
  <si>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</si>
  <si>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</si>
  <si>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</si>
  <si>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</si>
  <si>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</si>
  <si>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</si>
  <si>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</si>
  <si>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</si>
  <si>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</si>
  <si>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</si>
  <si>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</si>
  <si>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</si>
  <si>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</si>
  <si>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</si>
  <si>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</si>
  <si>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</si>
  <si>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</si>
  <si>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</si>
  <si>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</si>
  <si>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</si>
  <si>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</si>
  <si>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</si>
  <si>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</si>
  <si>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</si>
  <si>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</si>
  <si>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</si>
  <si>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</si>
  <si>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</si>
  <si>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</si>
  <si>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</si>
  <si>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</si>
  <si>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</si>
  <si>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</si>
  <si>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</si>
  <si>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</si>
  <si>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</si>
  <si>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</si>
  <si>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</si>
  <si>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</si>
  <si>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</si>
  <si>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</si>
  <si>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</si>
  <si>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</si>
  <si>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</si>
  <si>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</si>
  <si>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</si>
  <si>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</si>
  <si>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</si>
  <si>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</si>
  <si>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</si>
  <si>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</si>
  <si>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</si>
  <si>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</si>
  <si>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</si>
  <si>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</si>
  <si>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</si>
  <si>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</si>
  <si>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</si>
  <si>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</si>
  <si>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</si>
  <si>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</si>
  <si>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</si>
  <si>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</si>
  <si>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</si>
  <si>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</si>
  <si>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</si>
  <si>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</si>
  <si>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</si>
  <si>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</si>
  <si>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</si>
  <si>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</si>
  <si>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</si>
  <si>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</si>
  <si>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</si>
  <si>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</si>
  <si>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</si>
  <si>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</si>
  <si>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</si>
  <si>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</si>
  <si>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</si>
  <si>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</si>
  <si>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</si>
  <si>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</si>
  <si>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</si>
  <si>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</si>
  <si>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</si>
  <si>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</si>
  <si>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</si>
  <si>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</si>
  <si>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</si>
  <si>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</si>
  <si>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</si>
  <si>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</si>
  <si>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</si>
  <si>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</si>
  <si>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</si>
  <si>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</si>
  <si>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</si>
  <si>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</si>
  <si>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</si>
  <si>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</si>
  <si>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</si>
  <si>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</si>
  <si>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</si>
  <si>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</si>
  <si>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</si>
  <si>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</si>
  <si>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</si>
  <si>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</si>
  <si>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</si>
  <si>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</si>
  <si>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</si>
  <si>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</si>
  <si>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</si>
  <si>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</si>
  <si>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</si>
  <si>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</si>
  <si>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</si>
  <si>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</si>
  <si>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</si>
  <si>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</si>
  <si>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</si>
  <si>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</si>
  <si>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</si>
  <si>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</si>
  <si>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</si>
  <si>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</si>
  <si>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</si>
  <si>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</si>
  <si>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</si>
  <si>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</si>
  <si>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</si>
  <si>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</si>
  <si>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</si>
  <si>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</si>
  <si>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</si>
  <si>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</si>
  <si>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</si>
  <si>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</si>
  <si>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</si>
  <si>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</si>
  <si>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</si>
  <si>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</si>
  <si>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</si>
  <si>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</si>
  <si>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</si>
  <si>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</si>
  <si>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</si>
  <si>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</si>
  <si>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</si>
  <si>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</si>
  <si>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</si>
  <si>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</si>
  <si>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</si>
  <si>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</si>
  <si>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</si>
  <si>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</si>
  <si>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</si>
  <si>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</si>
  <si>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</si>
  <si>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</si>
  <si>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</si>
  <si>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</si>
  <si>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</si>
  <si>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</si>
  <si>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</si>
  <si>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</si>
  <si>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</si>
  <si>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</si>
  <si>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</si>
  <si>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</si>
  <si>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</si>
  <si>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</si>
  <si>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</si>
  <si>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</si>
  <si>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</si>
  <si>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</si>
  <si>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</si>
  <si>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</si>
  <si>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</si>
  <si>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</si>
  <si>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</si>
  <si>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</si>
  <si>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</si>
  <si>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</si>
  <si>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</si>
  <si>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</si>
  <si>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</si>
  <si>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</si>
  <si>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</si>
  <si>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</si>
  <si>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</si>
  <si>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</si>
  <si>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</si>
  <si>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</si>
  <si>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</si>
  <si>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</si>
  <si>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</si>
  <si>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</si>
  <si>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</si>
  <si>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</si>
  <si>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</si>
  <si>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</si>
  <si>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</si>
  <si>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</si>
  <si>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</si>
  <si>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</si>
  <si>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</si>
  <si>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</si>
  <si>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</si>
  <si>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</si>
  <si>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</si>
  <si>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</si>
  <si>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</si>
  <si>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</si>
  <si>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</si>
  <si>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</si>
  <si>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</si>
  <si>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</si>
  <si>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</si>
  <si>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</si>
  <si>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</si>
  <si>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</si>
  <si>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</si>
  <si>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</si>
  <si>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</si>
  <si>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</si>
  <si>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</si>
  <si>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</si>
  <si>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</si>
  <si>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</si>
  <si>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</si>
  <si>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</si>
  <si>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</si>
  <si>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</si>
  <si>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</si>
  <si>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</si>
  <si>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</si>
  <si>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</si>
  <si>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</si>
  <si>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</si>
  <si>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</si>
  <si>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</si>
  <si>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</si>
  <si>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</si>
  <si>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</si>
  <si>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</si>
  <si>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</si>
  <si>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</si>
  <si>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</si>
  <si>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</si>
  <si>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</si>
  <si>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</si>
  <si>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</si>
  <si>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</si>
  <si>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</si>
  <si>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</si>
  <si>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</si>
  <si>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</si>
  <si>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</si>
  <si>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</si>
  <si>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</si>
  <si>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</si>
  <si>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</si>
  <si>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</si>
  <si>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</si>
  <si>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</si>
  <si>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</si>
  <si>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</si>
  <si>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</si>
  <si>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</si>
  <si>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</si>
  <si>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</si>
  <si>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</si>
  <si>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</si>
  <si>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</si>
  <si>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</si>
  <si>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</si>
  <si>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</si>
  <si>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</si>
  <si>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</si>
  <si>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</si>
  <si>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</si>
  <si>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</si>
  <si>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</si>
  <si>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</si>
  <si>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</si>
  <si>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</si>
  <si>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</si>
  <si>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</si>
  <si>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</si>
  <si>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</si>
  <si>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</si>
  <si>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</si>
  <si>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</si>
  <si>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</si>
  <si>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</si>
  <si>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</si>
  <si>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</si>
  <si>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</si>
  <si>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</si>
  <si>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</si>
  <si>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</si>
  <si>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</si>
  <si>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</si>
  <si>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</si>
  <si>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</si>
  <si>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</si>
  <si>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</si>
  <si>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</si>
  <si>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</si>
  <si>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</si>
  <si>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</si>
  <si>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</si>
  <si>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</si>
  <si>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</si>
  <si>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</si>
  <si>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</si>
  <si>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</si>
  <si>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</si>
  <si>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</si>
  <si>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</si>
  <si>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</si>
  <si>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</si>
  <si>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</si>
  <si>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</si>
  <si>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</si>
  <si>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</si>
  <si>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</si>
  <si>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</si>
  <si>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</si>
  <si>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</si>
  <si>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</si>
  <si>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</si>
  <si>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</si>
  <si>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</si>
  <si>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</si>
  <si>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</si>
  <si>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</si>
  <si>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</si>
  <si>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</si>
  <si>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</si>
  <si>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</si>
  <si>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</si>
  <si>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</si>
  <si>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</si>
  <si>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</si>
  <si>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</si>
  <si>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</si>
  <si>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</si>
  <si>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</si>
  <si>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</si>
  <si>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</si>
  <si>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</si>
  <si>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</si>
  <si>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</si>
  <si>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</si>
  <si>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</si>
  <si>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</si>
  <si>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</si>
  <si>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</si>
  <si>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</si>
  <si>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</si>
  <si>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</si>
  <si>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</si>
  <si>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</si>
  <si>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</si>
  <si>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</si>
  <si>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</si>
  <si>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</si>
  <si>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</si>
  <si>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</si>
  <si>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</si>
  <si>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</si>
  <si>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</si>
  <si>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</si>
  <si>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</si>
  <si>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</si>
  <si>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</si>
  <si>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</si>
  <si>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</si>
  <si>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</si>
  <si>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</si>
  <si>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</si>
  <si>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</si>
  <si>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</si>
  <si>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</si>
  <si>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</si>
  <si>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</si>
  <si>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</si>
  <si>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</si>
  <si>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</si>
  <si>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</si>
  <si>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</si>
  <si>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</si>
  <si>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</si>
  <si>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</si>
  <si>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</si>
  <si>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</si>
  <si>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</si>
  <si>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</si>
  <si>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</si>
  <si>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</si>
  <si>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</si>
  <si>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</si>
  <si>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</si>
  <si>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</si>
  <si>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</si>
  <si>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</si>
  <si>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</si>
  <si>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</si>
  <si>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</si>
  <si>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</si>
  <si>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</si>
  <si>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</si>
  <si>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</si>
  <si>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</si>
  <si>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</si>
  <si>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</si>
  <si>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</si>
  <si>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</si>
  <si>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</si>
  <si>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</si>
  <si>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</si>
  <si>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</si>
  <si>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</si>
  <si>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</si>
  <si>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</si>
  <si>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</si>
  <si>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</si>
  <si>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</si>
  <si>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</si>
  <si>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</si>
  <si>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</si>
  <si>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</si>
  <si>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</si>
  <si>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</si>
  <si>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</si>
  <si>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</si>
  <si>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</si>
  <si>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</si>
  <si>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</si>
  <si>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</si>
  <si>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</si>
  <si>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</si>
  <si>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</si>
  <si>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</si>
  <si>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</si>
  <si>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</si>
  <si>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</si>
  <si>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</si>
  <si>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</si>
  <si>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</si>
  <si>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</si>
  <si>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</si>
  <si>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</si>
  <si>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</si>
  <si>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</si>
  <si>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</si>
  <si>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</si>
  <si>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</si>
  <si>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</si>
  <si>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</si>
  <si>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</si>
  <si>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</si>
  <si>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</si>
  <si>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</si>
  <si>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</si>
  <si>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</si>
  <si>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</si>
  <si>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</si>
  <si>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</si>
  <si>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</si>
  <si>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</si>
  <si>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</si>
  <si>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</si>
  <si>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</si>
  <si>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</si>
  <si>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</si>
  <si>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</si>
  <si>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</si>
  <si>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</si>
  <si>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</si>
  <si>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</si>
  <si>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</si>
  <si>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</si>
  <si>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</si>
  <si>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</si>
  <si>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</si>
  <si>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</si>
  <si>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</si>
  <si>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</si>
  <si>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</si>
  <si>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</si>
  <si>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</si>
  <si>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</si>
  <si>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</si>
  <si>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</si>
  <si>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</si>
  <si>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</si>
  <si>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</si>
  <si>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</si>
  <si>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</si>
  <si>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</si>
  <si>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</si>
  <si>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</si>
  <si>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</si>
  <si>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</si>
  <si>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</si>
  <si>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</si>
  <si>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</si>
  <si>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</si>
  <si>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</si>
  <si>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</si>
  <si>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</si>
  <si>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</si>
  <si>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</si>
  <si>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</si>
  <si>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</si>
  <si>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</si>
  <si>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</si>
  <si>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</si>
  <si>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</si>
  <si>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</si>
  <si>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</si>
  <si>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</si>
  <si>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</si>
  <si>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</si>
  <si>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</si>
  <si>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</si>
  <si>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</si>
  <si>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</si>
  <si>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</si>
  <si>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</si>
  <si>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</si>
  <si>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</si>
  <si>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</si>
  <si>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</si>
  <si>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</si>
  <si>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</si>
  <si>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</si>
  <si>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</si>
  <si>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</si>
  <si>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</si>
  <si>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</si>
  <si>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</si>
  <si>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</si>
  <si>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</si>
  <si>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</si>
  <si>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</si>
  <si>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</si>
  <si>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</si>
  <si>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</si>
  <si>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</si>
  <si>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</si>
  <si>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</si>
  <si>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</si>
  <si>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</si>
  <si>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</si>
  <si>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</si>
  <si>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</si>
  <si>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</si>
  <si>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</si>
  <si>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</si>
  <si>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</si>
  <si>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</si>
  <si>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</si>
  <si>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</si>
  <si>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</si>
  <si>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</si>
  <si>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</si>
  <si>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</si>
  <si>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</si>
  <si>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</si>
  <si>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</si>
  <si>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</si>
  <si>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</si>
  <si>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</si>
  <si>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</si>
  <si>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</si>
  <si>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</si>
  <si>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</si>
  <si>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</si>
  <si>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</si>
  <si>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</si>
  <si>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</si>
  <si>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</si>
  <si>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</si>
  <si>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</si>
  <si>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</si>
  <si>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</si>
  <si>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</si>
  <si>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</si>
  <si>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</si>
  <si>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</si>
  <si>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</si>
  <si>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</si>
  <si>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</si>
  <si>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</si>
  <si>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</si>
  <si>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</si>
  <si>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</si>
  <si>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</si>
  <si>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</si>
  <si>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</si>
  <si>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</si>
  <si>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</si>
  <si>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</si>
  <si>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</si>
  <si>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</si>
  <si>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</si>
  <si>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</si>
  <si>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</si>
  <si>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</si>
  <si>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</si>
  <si>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</si>
  <si>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</si>
  <si>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</si>
  <si>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</si>
  <si>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</si>
  <si>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</si>
  <si>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</si>
  <si>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</si>
  <si>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</si>
  <si>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</si>
  <si>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</si>
  <si>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</si>
  <si>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</si>
  <si>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</si>
  <si>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</si>
  <si>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</si>
  <si>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</si>
  <si>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</si>
  <si>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</si>
  <si>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</si>
  <si>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</si>
  <si>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</si>
  <si>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</si>
  <si>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</si>
  <si>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</si>
  <si>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</si>
  <si>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</si>
  <si>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</si>
  <si>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</si>
  <si>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</si>
  <si>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</si>
  <si>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</si>
  <si>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</si>
  <si>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</si>
  <si>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</si>
  <si>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</si>
  <si>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</si>
  <si>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</si>
  <si>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</si>
  <si>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</si>
  <si>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</si>
  <si>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</si>
  <si>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</si>
  <si>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</si>
  <si>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</si>
  <si>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</si>
  <si>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</si>
  <si>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</si>
  <si>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</si>
  <si>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</si>
  <si>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</si>
  <si>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</si>
  <si>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</si>
  <si>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</si>
  <si>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</si>
  <si>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</si>
  <si>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</si>
  <si>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</si>
  <si>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</si>
  <si>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</si>
  <si>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</si>
  <si>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</si>
  <si>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</si>
  <si>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</si>
  <si>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</si>
  <si>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</si>
  <si>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</si>
  <si>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</si>
  <si>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</si>
  <si>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</si>
  <si>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</si>
  <si>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</si>
  <si>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</si>
  <si>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</si>
  <si>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</si>
  <si>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</si>
  <si>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</si>
  <si>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</si>
  <si>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</si>
  <si>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</si>
  <si>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</si>
  <si>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</si>
  <si>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</si>
  <si>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</si>
  <si>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</si>
  <si>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</si>
  <si>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</si>
  <si>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</si>
  <si>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</si>
  <si>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</si>
  <si>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</si>
  <si>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</si>
  <si>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</si>
  <si>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</si>
  <si>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</si>
  <si>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</si>
  <si>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</si>
  <si>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</si>
  <si>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</si>
  <si>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</si>
  <si>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</si>
  <si>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</si>
  <si>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</si>
  <si>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</si>
  <si>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</si>
  <si>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</si>
  <si>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</si>
  <si>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</si>
  <si>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</si>
  <si>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</si>
  <si>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</si>
  <si>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</si>
  <si>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</si>
  <si>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</si>
  <si>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</si>
  <si>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</si>
  <si>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</si>
  <si>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</si>
  <si>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</si>
  <si>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</si>
  <si>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</si>
  <si>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</si>
  <si>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</si>
  <si>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</si>
  <si>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</si>
  <si>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</si>
  <si>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</si>
  <si>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</si>
  <si>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</si>
  <si>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</si>
  <si>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</si>
  <si>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</si>
  <si>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</si>
  <si>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</si>
  <si>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</si>
  <si>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</si>
  <si>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</si>
  <si>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</si>
  <si>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</si>
  <si>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</si>
  <si>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</si>
  <si>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</si>
  <si>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</si>
  <si>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</si>
  <si>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</si>
  <si>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</si>
  <si>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</si>
  <si>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</si>
  <si>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</si>
  <si>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</si>
  <si>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</si>
  <si>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</si>
  <si>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</si>
  <si>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</si>
  <si>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</si>
  <si>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</si>
  <si>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</si>
  <si>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</si>
  <si>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</si>
  <si>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</si>
  <si>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</si>
  <si>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</si>
  <si>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</si>
  <si>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</si>
  <si>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</si>
  <si>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</si>
  <si>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</si>
  <si>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</si>
  <si>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</si>
  <si>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</si>
  <si>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</si>
  <si>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</si>
  <si>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</si>
  <si>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</si>
  <si>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</si>
  <si>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</si>
  <si>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</si>
  <si>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</si>
  <si>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</si>
  <si>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</si>
  <si>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</si>
  <si>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</si>
  <si>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</si>
  <si>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</si>
  <si>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</si>
  <si>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</si>
  <si>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</si>
  <si>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</si>
  <si>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</si>
  <si>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</si>
  <si>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</si>
  <si>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</si>
  <si>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</si>
  <si>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</si>
  <si>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</si>
  <si>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</si>
  <si>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</si>
  <si>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</si>
  <si>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</si>
  <si>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</si>
  <si>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</si>
  <si>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</si>
  <si>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</si>
  <si>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</si>
  <si>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</si>
  <si>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</si>
  <si>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</si>
  <si>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</si>
  <si>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</si>
  <si>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</si>
  <si>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</si>
  <si>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</si>
  <si>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</si>
  <si>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</si>
  <si>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</si>
  <si>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</si>
  <si>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</si>
  <si>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</si>
  <si>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</si>
  <si>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</si>
  <si>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</si>
  <si>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</si>
  <si>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</si>
  <si>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</si>
  <si>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</si>
  <si>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</si>
  <si>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</si>
  <si>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</si>
  <si>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</si>
  <si>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</si>
  <si>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</si>
  <si>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</si>
  <si>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</si>
  <si>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</si>
  <si>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</si>
  <si>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</si>
  <si>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</si>
  <si>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</si>
  <si>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</si>
  <si>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</si>
  <si>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</si>
  <si>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</si>
  <si>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</si>
  <si>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</si>
  <si>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</si>
  <si>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</si>
  <si>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</si>
  <si>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</si>
  <si>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</si>
  <si>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</si>
  <si>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</si>
  <si>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</si>
  <si>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</si>
  <si>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</si>
  <si>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</si>
  <si>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</si>
  <si>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</si>
  <si>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</si>
  <si>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</si>
  <si>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</si>
  <si>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</si>
  <si>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</si>
  <si>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</si>
  <si>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</si>
  <si>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</si>
  <si>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</si>
  <si>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</si>
  <si>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</si>
  <si>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</si>
  <si>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</si>
  <si>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</si>
  <si>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</si>
  <si>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</si>
  <si>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</si>
  <si>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</si>
  <si>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</si>
  <si>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</si>
  <si>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</si>
  <si>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</si>
  <si>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</si>
  <si>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</si>
  <si>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</si>
  <si>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</si>
  <si>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</si>
  <si>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</si>
  <si>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</si>
  <si>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</si>
  <si>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</si>
  <si>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</si>
  <si>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</si>
  <si>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</si>
  <si>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</si>
  <si>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</si>
  <si>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</si>
  <si>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</si>
  <si>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</si>
  <si>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</si>
  <si>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</si>
  <si>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</si>
  <si>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</si>
  <si>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</si>
  <si>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</si>
  <si>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</si>
  <si>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</si>
  <si>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</si>
  <si>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</si>
  <si>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</si>
  <si>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</si>
  <si>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</si>
  <si>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</si>
  <si>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</si>
  <si>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</si>
  <si>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</si>
  <si>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</si>
  <si>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</si>
  <si>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</si>
  <si>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</si>
  <si>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</si>
  <si>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</si>
  <si>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</si>
  <si>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</si>
  <si>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</si>
  <si>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</si>
  <si>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</si>
  <si>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</si>
  <si>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</si>
  <si>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</si>
  <si>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</si>
  <si>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</si>
  <si>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</si>
  <si>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</si>
  <si>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</si>
  <si>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</si>
  <si>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</si>
  <si>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</si>
  <si>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</si>
  <si>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</si>
  <si>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</si>
  <si>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</si>
  <si>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</si>
  <si>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</si>
  <si>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</si>
  <si>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</si>
  <si>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</si>
  <si>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</si>
  <si>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</si>
  <si>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</si>
  <si>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</si>
  <si>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</si>
  <si>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</si>
  <si>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</si>
  <si>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</si>
  <si>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</si>
  <si>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</si>
  <si>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</si>
  <si>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</si>
  <si>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</si>
  <si>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</si>
  <si>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</si>
  <si>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</si>
  <si>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</si>
  <si>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</si>
  <si>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</si>
  <si>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</si>
  <si>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</si>
  <si>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</si>
  <si>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</si>
  <si>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</si>
  <si>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</si>
  <si>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</si>
  <si>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</si>
  <si>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</si>
  <si>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</si>
  <si>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</si>
  <si>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</si>
  <si>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</si>
  <si>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</si>
  <si>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</si>
  <si>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</si>
  <si>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</si>
  <si>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</si>
  <si>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</si>
  <si>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</si>
  <si>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</si>
  <si>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</si>
  <si>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</si>
  <si>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</si>
  <si>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</si>
  <si>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</si>
  <si>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</si>
  <si>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</si>
  <si>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</si>
  <si>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</si>
  <si>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</si>
  <si>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</si>
  <si>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</si>
  <si>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</si>
  <si>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</si>
  <si>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</si>
  <si>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</si>
  <si>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</si>
  <si>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</si>
  <si>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</si>
  <si>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</si>
  <si>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</si>
  <si>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</si>
  <si>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</si>
  <si>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</si>
  <si>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</si>
  <si>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</si>
  <si>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</si>
  <si>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</si>
  <si>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</si>
  <si>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</si>
  <si>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</si>
  <si>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</si>
  <si>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</si>
  <si>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</si>
  <si>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</si>
  <si>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</si>
  <si>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</si>
  <si>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</si>
  <si>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</si>
  <si>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</si>
  <si>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</si>
  <si>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</si>
  <si>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</si>
  <si>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</si>
  <si>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</si>
  <si>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</si>
  <si>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</si>
  <si>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</si>
  <si>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</si>
  <si>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</si>
  <si>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</si>
  <si>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</si>
  <si>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</si>
  <si>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</si>
  <si>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</si>
  <si>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</si>
  <si>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</si>
  <si>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</si>
  <si>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</si>
  <si>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</si>
  <si>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</si>
  <si>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</si>
  <si>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</si>
  <si>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</si>
  <si>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</si>
  <si>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</si>
  <si>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</si>
  <si>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</si>
  <si>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</si>
  <si>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</si>
  <si>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</si>
  <si>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</si>
  <si>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</si>
  <si>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</si>
  <si>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</si>
  <si>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</si>
  <si>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</si>
  <si>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</si>
  <si>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</si>
  <si>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</si>
  <si>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</si>
  <si>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</si>
  <si>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</si>
  <si>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</si>
  <si>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</si>
  <si>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</si>
  <si>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</si>
  <si>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</si>
  <si>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</si>
  <si>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</si>
  <si>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</si>
  <si>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</si>
  <si>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</si>
  <si>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</si>
  <si>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</si>
  <si>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</si>
  <si>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</si>
  <si>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</si>
  <si>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</si>
  <si>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</si>
  <si>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</si>
  <si>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</si>
  <si>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</si>
  <si>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</si>
  <si>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</si>
  <si>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</si>
  <si>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</si>
  <si>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</si>
  <si>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</si>
  <si>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</si>
  <si>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</si>
  <si>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</si>
  <si>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</si>
  <si>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</si>
  <si>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</si>
  <si>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</si>
  <si>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</si>
  <si>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</si>
  <si>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</si>
  <si>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</si>
  <si>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</si>
  <si>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</si>
  <si>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</si>
  <si>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</si>
  <si>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</si>
  <si>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</si>
  <si>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</si>
  <si>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</si>
  <si>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</si>
  <si>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</si>
  <si>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</si>
  <si>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</si>
  <si>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</si>
  <si>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</si>
  <si>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</si>
  <si>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</si>
  <si>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</si>
  <si>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</si>
  <si>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</si>
  <si>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</si>
  <si>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</si>
  <si>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</si>
  <si>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</si>
  <si>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</si>
  <si>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</si>
  <si>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</si>
  <si>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</si>
  <si>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</si>
  <si>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</si>
  <si>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</si>
  <si>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</si>
  <si>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</si>
  <si>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</si>
  <si>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</si>
  <si>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</si>
  <si>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</si>
  <si>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</si>
  <si>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</si>
  <si>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</si>
  <si>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</si>
  <si>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</si>
  <si>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</si>
  <si>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</si>
  <si>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</si>
  <si>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</si>
  <si>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</si>
  <si>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</si>
  <si>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</si>
  <si>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</si>
  <si>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</si>
  <si>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</si>
  <si>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</si>
  <si>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</si>
  <si>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</si>
  <si>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</si>
  <si>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</si>
  <si>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</si>
  <si>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</si>
  <si>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</si>
  <si>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</si>
  <si>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</si>
  <si>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</si>
  <si>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</si>
  <si>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</si>
  <si>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</si>
  <si>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</si>
  <si>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</si>
  <si>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</si>
  <si>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</si>
  <si>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</si>
  <si>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</si>
  <si>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</si>
  <si>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</si>
  <si>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</si>
  <si>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</si>
  <si>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</si>
  <si>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</si>
  <si>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</si>
  <si>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</si>
  <si>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</si>
  <si>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</si>
  <si>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</si>
  <si>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</si>
  <si>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</si>
  <si>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</si>
  <si>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</si>
  <si>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</si>
  <si>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</si>
  <si>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</si>
  <si>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</si>
  <si>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</si>
  <si>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</si>
  <si>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</si>
  <si>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</si>
  <si>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</si>
  <si>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</si>
  <si>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</si>
  <si>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</si>
  <si>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</si>
  <si>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</si>
  <si>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</si>
  <si>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</si>
  <si>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</si>
  <si>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</si>
  <si>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</si>
  <si>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</si>
  <si>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</si>
  <si>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</si>
  <si>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</si>
  <si>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</si>
  <si>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</si>
  <si>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</si>
  <si>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</si>
  <si>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</si>
  <si>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</si>
  <si>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</si>
  <si>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</si>
  <si>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</si>
  <si>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</si>
  <si>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</si>
  <si>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</si>
  <si>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</si>
  <si>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</si>
  <si>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</si>
  <si>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</si>
  <si>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</si>
  <si>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</si>
  <si>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</si>
  <si>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</si>
  <si>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</si>
  <si>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</si>
  <si>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</si>
  <si>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</si>
  <si>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</si>
  <si>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</si>
  <si>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</si>
  <si>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</si>
  <si>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</si>
  <si>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</si>
  <si>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</si>
  <si>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</si>
  <si>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</si>
  <si>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</si>
  <si>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</si>
  <si>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</si>
  <si>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</si>
  <si>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</si>
  <si>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</si>
  <si>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</si>
  <si>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</si>
  <si>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</si>
  <si>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</si>
  <si>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</si>
  <si>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</si>
  <si>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</si>
  <si>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</si>
  <si>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</si>
  <si>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</si>
  <si>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</si>
  <si>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</si>
  <si>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</si>
  <si>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</si>
  <si>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</si>
  <si>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</si>
  <si>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</si>
  <si>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</si>
  <si>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</si>
  <si>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</si>
  <si>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</si>
  <si>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</si>
  <si>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</si>
  <si>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</si>
  <si>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</si>
  <si>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</si>
  <si>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</si>
  <si>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</si>
  <si>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</si>
  <si>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</si>
  <si>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</si>
  <si>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</si>
  <si>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</si>
  <si>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</si>
  <si>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</si>
  <si>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</si>
  <si>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</si>
  <si>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</si>
  <si>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</si>
  <si>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</si>
  <si>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</si>
  <si>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</si>
  <si>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</si>
  <si>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</si>
  <si>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</si>
  <si>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</si>
  <si>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</si>
  <si>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</si>
  <si>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</si>
  <si>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</si>
  <si>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</si>
  <si>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</si>
  <si>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</si>
  <si>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</si>
  <si>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</si>
  <si>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</si>
  <si>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</si>
  <si>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</si>
  <si>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</si>
  <si>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</si>
  <si>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</si>
  <si>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</si>
  <si>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</si>
  <si>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</si>
  <si>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</si>
  <si>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</si>
  <si>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</si>
  <si>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</si>
  <si>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</si>
  <si>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</si>
  <si>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</si>
  <si>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</si>
  <si>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</si>
  <si>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</si>
  <si>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</si>
  <si>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</si>
  <si>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</si>
  <si>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</si>
  <si>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</si>
  <si>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</si>
  <si>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</si>
  <si>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</si>
  <si>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</si>
  <si>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</si>
  <si>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</si>
  <si>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</si>
  <si>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</si>
  <si>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</si>
  <si>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</si>
  <si>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</si>
  <si>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</si>
  <si>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</si>
  <si>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</si>
  <si>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</si>
  <si>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</si>
  <si>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</si>
  <si>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</si>
  <si>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</si>
  <si>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</si>
  <si>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</si>
  <si>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</si>
  <si>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</si>
  <si>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</si>
  <si>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</si>
  <si>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</si>
  <si>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</si>
  <si>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</si>
  <si>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</si>
  <si>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</si>
  <si>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</si>
  <si>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</si>
  <si>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</si>
  <si>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</si>
  <si>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</si>
  <si>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</si>
  <si>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</si>
  <si>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</si>
  <si>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</si>
  <si>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</si>
  <si>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</si>
  <si>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</si>
  <si>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</si>
  <si>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</si>
  <si>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</si>
  <si>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</si>
  <si>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</si>
  <si>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</si>
  <si>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</si>
  <si>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</si>
  <si>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</si>
  <si>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</si>
  <si>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</si>
  <si>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</si>
  <si>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</si>
  <si>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</si>
  <si>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</si>
  <si>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</si>
  <si>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</si>
  <si>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</si>
  <si>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</si>
  <si>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</si>
  <si>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</si>
  <si>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</si>
  <si>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</si>
  <si>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</si>
  <si>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</si>
  <si>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</si>
  <si>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</si>
  <si>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</si>
  <si>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</si>
  <si>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</si>
  <si>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</si>
  <si>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</si>
  <si>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</si>
  <si>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</si>
  <si>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</si>
  <si>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</si>
  <si>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</si>
  <si>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</si>
  <si>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</si>
  <si>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</si>
  <si>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</si>
  <si>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</si>
  <si>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</si>
  <si>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</si>
  <si>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</si>
  <si>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</si>
  <si>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</si>
  <si>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</si>
  <si>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</si>
  <si>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</si>
  <si>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</si>
  <si>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</si>
  <si>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</si>
  <si>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</si>
  <si>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</si>
  <si>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</si>
  <si>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</si>
  <si>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</si>
  <si>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</si>
  <si>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</si>
  <si>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</si>
  <si>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</si>
  <si>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</si>
  <si>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</si>
  <si>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</si>
  <si>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</si>
  <si>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</si>
  <si>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</si>
  <si>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</si>
  <si>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</si>
  <si>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</si>
  <si>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</si>
  <si>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</si>
  <si>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</si>
  <si>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</si>
  <si>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</si>
  <si>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</si>
  <si>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</si>
  <si>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</si>
  <si>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</si>
  <si>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</si>
  <si>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</si>
  <si>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</si>
  <si>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</si>
  <si>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</si>
  <si>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</si>
  <si>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</si>
  <si>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</si>
  <si>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</si>
  <si>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</si>
  <si>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</si>
  <si>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</si>
  <si>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</si>
  <si>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</si>
  <si>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</si>
  <si>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</si>
  <si>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</si>
  <si>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</si>
  <si>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</si>
  <si>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</si>
  <si>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</si>
  <si>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</si>
  <si>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</si>
  <si>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</si>
  <si>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</si>
  <si>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</si>
  <si>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</si>
  <si>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</si>
  <si>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</si>
  <si>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</si>
  <si>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</si>
  <si>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</si>
  <si>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</si>
  <si>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</si>
  <si>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</si>
  <si>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</si>
  <si>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</si>
  <si>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</si>
  <si>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</si>
  <si>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</si>
  <si>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</si>
  <si>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</si>
  <si>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</si>
  <si>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</si>
  <si>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</si>
  <si>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</si>
  <si>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</si>
  <si>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</si>
  <si>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</si>
  <si>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</si>
  <si>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</si>
  <si>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</si>
  <si>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</si>
  <si>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</si>
  <si>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</si>
  <si>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</si>
  <si>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</si>
  <si>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</si>
  <si>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</si>
  <si>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</si>
  <si>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</si>
  <si>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</si>
  <si>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</si>
  <si>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</si>
  <si>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</si>
  <si>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</si>
  <si>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</si>
  <si>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</si>
  <si>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</si>
  <si>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</si>
  <si>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</si>
  <si>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</si>
  <si>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</si>
  <si>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</si>
  <si>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</si>
  <si>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</si>
  <si>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</si>
  <si>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</si>
  <si>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</si>
  <si>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</si>
  <si>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</si>
  <si>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</si>
  <si>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</si>
  <si>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</si>
  <si>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</si>
  <si>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</si>
  <si>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</si>
  <si>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</si>
  <si>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</si>
  <si>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</si>
  <si>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</si>
  <si>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</si>
  <si>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</si>
  <si>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</si>
  <si>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</si>
  <si>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</si>
  <si>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</si>
  <si>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</si>
  <si>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</si>
  <si>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</si>
  <si>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</si>
  <si>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</si>
  <si>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</si>
  <si>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</si>
  <si>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</si>
  <si>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</si>
  <si>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</si>
  <si>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</si>
  <si>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</si>
  <si>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</si>
  <si>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</si>
  <si>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</si>
  <si>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</si>
  <si>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</si>
  <si>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</si>
  <si>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</si>
  <si>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</si>
  <si>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</si>
  <si>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</si>
  <si>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</si>
  <si>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</si>
  <si>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</si>
  <si>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</si>
  <si>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</si>
  <si>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</si>
  <si>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</si>
  <si>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</si>
  <si>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</si>
  <si>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</si>
  <si>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</si>
  <si>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</si>
  <si>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</si>
  <si>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</si>
  <si>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</si>
  <si>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</si>
  <si>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</si>
  <si>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</si>
  <si>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</si>
  <si>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</si>
  <si>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</si>
  <si>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</si>
  <si>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</si>
  <si>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</si>
  <si>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</si>
  <si>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</si>
  <si>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</si>
  <si>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</si>
  <si>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</si>
  <si>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</si>
  <si>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</si>
  <si>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</si>
  <si>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</si>
  <si>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</si>
  <si>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</si>
  <si>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</si>
  <si>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</si>
  <si>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</si>
  <si>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</si>
  <si>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</si>
  <si>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</si>
  <si>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</si>
  <si>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</si>
  <si>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</si>
  <si>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</si>
  <si>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</si>
  <si>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</si>
  <si>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</si>
  <si>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</si>
  <si>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</si>
  <si>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</si>
  <si>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</si>
  <si>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</si>
  <si>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</si>
  <si>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</si>
  <si>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</si>
  <si>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</si>
  <si>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</si>
  <si>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</si>
  <si>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</si>
  <si>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</si>
  <si>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</si>
  <si>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</si>
  <si>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</si>
  <si>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</si>
  <si>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</si>
  <si>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</si>
  <si>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</si>
  <si>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</si>
  <si>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</si>
  <si>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</si>
  <si>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</si>
  <si>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</si>
  <si>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</si>
  <si>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</si>
  <si>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</si>
  <si>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</si>
  <si>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</si>
  <si>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</si>
  <si>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</si>
  <si>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</si>
  <si>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</si>
  <si>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</si>
  <si>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</si>
  <si>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</si>
  <si>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</si>
  <si>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</si>
  <si>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</si>
  <si>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</si>
  <si>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</si>
  <si>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</si>
  <si>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</si>
  <si>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</si>
  <si>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</si>
  <si>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</si>
  <si>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</si>
  <si>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</si>
  <si>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</si>
  <si>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</si>
  <si>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</si>
  <si>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</si>
  <si>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</si>
  <si>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</si>
  <si>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</si>
  <si>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</si>
  <si>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</si>
  <si>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</si>
  <si>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</si>
  <si>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</si>
  <si>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</si>
  <si>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</si>
  <si>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</si>
  <si>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</si>
  <si>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</si>
  <si>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</si>
  <si>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</si>
  <si>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</si>
  <si>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</si>
  <si>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</si>
  <si>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</si>
  <si>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</si>
  <si>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</si>
  <si>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</si>
  <si>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</si>
  <si>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</si>
  <si>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</si>
  <si>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</si>
  <si>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</si>
  <si>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</si>
  <si>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</si>
  <si>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</si>
  <si>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</si>
  <si>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</si>
  <si>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</si>
  <si>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</si>
  <si>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</si>
  <si>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</si>
  <si>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</si>
  <si>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</si>
  <si>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</si>
  <si>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</si>
  <si>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</si>
  <si>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</si>
  <si>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</si>
  <si>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</si>
  <si>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</si>
  <si>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</si>
  <si>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</si>
  <si>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</si>
  <si>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</si>
  <si>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</si>
  <si>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</si>
  <si>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</si>
  <si>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</si>
  <si>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</si>
  <si>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</si>
  <si>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</si>
  <si>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</si>
  <si>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</si>
  <si>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</si>
  <si>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</si>
  <si>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</si>
  <si>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</si>
  <si>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</si>
  <si>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</si>
  <si>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</si>
  <si>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</si>
  <si>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</si>
  <si>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</si>
  <si>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</si>
  <si>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</si>
  <si>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</si>
  <si>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</si>
  <si>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</si>
  <si>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</si>
  <si>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</si>
  <si>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</si>
  <si>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</si>
  <si>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</si>
  <si>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</si>
  <si>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</si>
  <si>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</si>
  <si>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</si>
  <si>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</si>
  <si>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</si>
  <si>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</si>
  <si>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</si>
  <si>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</si>
  <si>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</si>
  <si>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</si>
  <si>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</si>
  <si>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</si>
  <si>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</si>
  <si>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</si>
  <si>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</si>
  <si>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</si>
  <si>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</si>
  <si>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</si>
  <si>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</si>
  <si>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</si>
  <si>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</si>
  <si>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</si>
  <si>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</si>
  <si>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</si>
  <si>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</si>
  <si>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</si>
  <si>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</si>
  <si>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</si>
  <si>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</si>
  <si>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</si>
  <si>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</si>
  <si>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</si>
  <si>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</si>
  <si>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</si>
  <si>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</si>
  <si>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</si>
  <si>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</si>
  <si>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</si>
  <si>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</si>
  <si>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</si>
  <si>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</si>
  <si>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</si>
  <si>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</si>
  <si>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</si>
  <si>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</si>
  <si>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</si>
  <si>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</si>
  <si>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</si>
  <si>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</si>
  <si>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</si>
  <si>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</si>
  <si>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</si>
  <si>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</si>
  <si>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</si>
  <si>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</si>
  <si>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</si>
  <si>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</si>
  <si>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</si>
  <si>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</si>
  <si>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</si>
  <si>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</si>
  <si>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</si>
  <si>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</si>
  <si>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</si>
  <si>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</si>
  <si>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</si>
  <si>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</si>
  <si>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</si>
  <si>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</si>
  <si>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</si>
  <si>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</si>
  <si>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</si>
  <si>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</si>
  <si>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</si>
  <si>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</si>
  <si>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</si>
  <si>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</si>
  <si>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</si>
  <si>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</si>
  <si>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</si>
  <si>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</si>
  <si>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</si>
  <si>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</si>
  <si>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</si>
  <si>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</si>
  <si>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</si>
  <si>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</si>
  <si>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</si>
  <si>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</si>
  <si>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</si>
  <si>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</si>
  <si>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</si>
  <si>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</si>
  <si>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</si>
  <si>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</si>
  <si>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</si>
  <si>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</si>
  <si>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</si>
  <si>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</si>
  <si>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</si>
  <si>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</si>
  <si>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</si>
  <si>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</si>
  <si>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</si>
  <si>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</si>
  <si>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</si>
  <si>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</si>
  <si>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</si>
  <si>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</si>
  <si>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</si>
  <si>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</si>
  <si>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</si>
  <si>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</si>
  <si>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</si>
  <si>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</si>
  <si>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</si>
  <si>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</si>
  <si>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</si>
  <si>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</si>
  <si>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</si>
  <si>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</si>
  <si>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</si>
  <si>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</si>
  <si>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</si>
  <si>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</si>
  <si>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</si>
  <si>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</si>
  <si>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</si>
  <si>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</si>
  <si>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</si>
  <si>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</si>
  <si>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</si>
  <si>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</si>
  <si>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</si>
  <si>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</si>
  <si>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</si>
  <si>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</si>
  <si>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</si>
  <si>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</si>
  <si>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</si>
  <si>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</si>
  <si>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</si>
  <si>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</si>
  <si>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</si>
  <si>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</si>
  <si>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</si>
  <si>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</si>
  <si>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</si>
  <si>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</si>
  <si>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</si>
  <si>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</si>
  <si>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</si>
  <si>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</si>
  <si>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</si>
  <si>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</si>
  <si>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</si>
  <si>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</si>
  <si>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</si>
  <si>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</si>
  <si>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</si>
  <si>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</si>
  <si>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</si>
  <si>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</si>
  <si>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</si>
  <si>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</si>
  <si>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</si>
  <si>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</si>
  <si>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</si>
  <si>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</si>
  <si>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</si>
  <si>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</si>
  <si>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</si>
  <si>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</si>
  <si>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</si>
  <si>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</si>
  <si>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</si>
  <si>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</si>
  <si>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</si>
  <si>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</si>
  <si>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</si>
  <si>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</si>
  <si>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</si>
  <si>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</si>
  <si>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</si>
  <si>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</si>
  <si>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</si>
  <si>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</si>
  <si>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</si>
  <si>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</si>
  <si>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</si>
  <si>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</si>
  <si>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</si>
  <si>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</si>
  <si>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</si>
  <si>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</si>
  <si>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</si>
  <si>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</si>
  <si>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</si>
  <si>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</si>
  <si>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</si>
  <si>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</si>
  <si>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</si>
  <si>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</si>
  <si>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</si>
  <si>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</si>
  <si>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</si>
  <si>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</si>
  <si>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</si>
  <si>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</si>
  <si>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</si>
  <si>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</si>
  <si>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</si>
  <si>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</si>
  <si>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</si>
  <si>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</si>
  <si>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</si>
  <si>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</si>
  <si>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</si>
  <si>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</si>
  <si>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</si>
  <si>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</si>
  <si>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</si>
  <si>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</si>
  <si>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</si>
  <si>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</si>
  <si>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</si>
  <si>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</si>
  <si>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</si>
  <si>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</si>
  <si>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</si>
  <si>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</si>
  <si>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</si>
  <si>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</si>
  <si>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</si>
  <si>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</si>
  <si>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</si>
  <si>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</si>
  <si>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</si>
  <si>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</si>
  <si>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</si>
  <si>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</si>
  <si>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</si>
  <si>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</si>
  <si>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</si>
  <si>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</si>
  <si>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</si>
  <si>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</si>
  <si>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</si>
  <si>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</si>
  <si>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</si>
  <si>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</si>
  <si>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</si>
  <si>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</si>
  <si>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</si>
  <si>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</si>
  <si>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</si>
  <si>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</si>
  <si>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</si>
  <si>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</si>
  <si>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</si>
  <si>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</si>
  <si>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</si>
  <si>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</si>
  <si>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</si>
  <si>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</si>
  <si>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</si>
  <si>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</si>
  <si>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</si>
  <si>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</si>
  <si>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</si>
  <si>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</si>
  <si>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</si>
  <si>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</si>
  <si>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</si>
  <si>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</si>
  <si>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</si>
  <si>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</si>
  <si>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</si>
  <si>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</si>
  <si>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</si>
  <si>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</si>
  <si>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</si>
  <si>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</si>
  <si>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</si>
  <si>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</si>
  <si>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</si>
  <si>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</si>
  <si>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</si>
  <si>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</si>
  <si>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</si>
  <si>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</si>
  <si>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</si>
  <si>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</si>
  <si>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</si>
  <si>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</si>
  <si>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</si>
  <si>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</si>
  <si>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</si>
  <si>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</si>
  <si>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</si>
  <si>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</si>
  <si>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</si>
  <si>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</si>
  <si>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</si>
  <si>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</si>
  <si>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</si>
  <si>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</si>
  <si>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</si>
  <si>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</si>
  <si>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</si>
  <si>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</si>
  <si>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</si>
  <si>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</si>
  <si>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</si>
  <si>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</si>
  <si>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</si>
  <si>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</si>
  <si>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</si>
  <si>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</si>
  <si>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</si>
  <si>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</si>
  <si>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</si>
  <si>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</si>
  <si>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</si>
  <si>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</si>
  <si>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</si>
  <si>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</si>
  <si>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</si>
  <si>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</si>
  <si>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</si>
  <si>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</si>
  <si>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</si>
  <si>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</si>
  <si>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</si>
  <si>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</si>
  <si>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</si>
  <si>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</si>
  <si>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</si>
  <si>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</si>
  <si>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</si>
  <si>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</si>
  <si>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</si>
  <si>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</si>
  <si>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</si>
  <si>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</si>
  <si>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</si>
  <si>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</si>
  <si>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</si>
  <si>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</si>
  <si>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</si>
  <si>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</si>
  <si>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</si>
  <si>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</si>
  <si>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</si>
  <si>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</si>
  <si>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</si>
  <si>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</si>
  <si>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</si>
  <si>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</si>
  <si>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</si>
  <si>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</si>
  <si>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</si>
  <si>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</si>
  <si>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</si>
  <si>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</si>
  <si>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</si>
  <si>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</si>
  <si>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</si>
  <si>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</si>
  <si>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</si>
  <si>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</si>
  <si>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</si>
  <si>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</si>
  <si>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</si>
  <si>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</si>
  <si>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</si>
  <si>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</si>
  <si>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</si>
  <si>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</si>
  <si>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</si>
  <si>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</si>
  <si>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</si>
  <si>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</si>
  <si>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</si>
  <si>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</si>
  <si>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</si>
  <si>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</si>
  <si>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</si>
  <si>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</si>
  <si>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</si>
  <si>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</si>
  <si>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</si>
  <si>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</si>
  <si>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</si>
  <si>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</si>
  <si>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</si>
  <si>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</si>
  <si>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</si>
  <si>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</si>
  <si>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</si>
  <si>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</si>
  <si>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</si>
  <si>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</si>
  <si>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</si>
  <si>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</si>
  <si>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</si>
  <si>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</si>
  <si>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</si>
  <si>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</si>
  <si>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</si>
  <si>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</si>
  <si>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</si>
  <si>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</si>
  <si>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</si>
  <si>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</si>
  <si>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</si>
  <si>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</si>
  <si>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</si>
  <si>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</si>
  <si>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</si>
  <si>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</si>
  <si>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</si>
  <si>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</si>
  <si>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</si>
  <si>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</si>
  <si>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</si>
  <si>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</si>
  <si>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</si>
  <si>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</si>
  <si>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</si>
  <si>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</si>
  <si>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</si>
  <si>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</si>
  <si>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</si>
  <si>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</si>
  <si>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</si>
  <si>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</si>
  <si>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</si>
  <si>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</si>
  <si>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</si>
  <si>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</si>
  <si>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</si>
  <si>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</si>
  <si>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</si>
  <si>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</si>
  <si>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</si>
  <si>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</si>
  <si>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</si>
  <si>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</si>
  <si>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</si>
  <si>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</si>
  <si>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</si>
  <si>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</si>
  <si>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</si>
  <si>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</si>
  <si>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</si>
  <si>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</si>
  <si>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</si>
  <si>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</si>
  <si>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</si>
  <si>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</si>
  <si>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</si>
  <si>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</si>
  <si>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</si>
  <si>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</si>
  <si>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</si>
  <si>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</si>
  <si>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</si>
  <si>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</si>
  <si>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</si>
  <si>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</si>
  <si>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</si>
  <si>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</si>
  <si>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</si>
  <si>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</si>
  <si>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</si>
  <si>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</si>
  <si>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</si>
  <si>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</si>
  <si>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</si>
  <si>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</si>
  <si>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</si>
  <si>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</si>
  <si>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</si>
  <si>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</si>
  <si>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</si>
  <si>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</si>
  <si>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</si>
  <si>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</si>
  <si>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</si>
  <si>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</si>
  <si>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</si>
  <si>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</si>
  <si>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</si>
  <si>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</si>
  <si>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</si>
  <si>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</si>
  <si>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</si>
  <si>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</si>
  <si>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</si>
  <si>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</si>
  <si>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</si>
  <si>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</si>
  <si>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</si>
  <si>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</si>
  <si>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</si>
  <si>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</si>
  <si>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</si>
  <si>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</si>
  <si>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</si>
  <si>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</si>
  <si>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</si>
  <si>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</si>
  <si>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</si>
  <si>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</si>
  <si>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</si>
  <si>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</si>
  <si>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</si>
  <si>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</si>
  <si>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</si>
  <si>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</si>
  <si>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</si>
  <si>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</si>
  <si>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</si>
  <si>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</si>
  <si>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</si>
  <si>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</si>
  <si>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</si>
  <si>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</si>
  <si>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</si>
  <si>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</si>
  <si>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</si>
  <si>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</si>
  <si>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</si>
  <si>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</si>
  <si>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</si>
  <si>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</si>
  <si>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</si>
  <si>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</si>
  <si>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</si>
  <si>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</si>
  <si>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</si>
  <si>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</si>
  <si>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</si>
  <si>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</si>
  <si>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</si>
  <si>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</si>
  <si>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</si>
  <si>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</si>
  <si>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</si>
  <si>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</si>
  <si>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</si>
  <si>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</si>
  <si>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</si>
  <si>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</si>
  <si>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</si>
  <si>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</si>
  <si>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</si>
  <si>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</si>
  <si>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</si>
  <si>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</si>
  <si>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</si>
  <si>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</si>
  <si>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</si>
  <si>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</si>
  <si>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</si>
  <si>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</si>
  <si>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</si>
  <si>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</si>
  <si>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</si>
  <si>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</si>
  <si>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</si>
  <si>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</si>
  <si>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</si>
  <si>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</si>
  <si>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</si>
  <si>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</si>
  <si>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</si>
  <si>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</si>
  <si>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</si>
  <si>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</si>
  <si>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</si>
  <si>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</si>
  <si>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</si>
  <si>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</si>
  <si>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</si>
  <si>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</si>
  <si>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</si>
  <si>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</si>
  <si>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</si>
  <si>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</si>
  <si>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</si>
  <si>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</si>
  <si>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</si>
  <si>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</si>
  <si>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</si>
  <si>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</si>
  <si>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</si>
  <si>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</si>
  <si>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</si>
  <si>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</si>
  <si>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</si>
  <si>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</si>
  <si>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</si>
  <si>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</si>
  <si>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</si>
  <si>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</si>
  <si>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</si>
  <si>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</si>
  <si>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</si>
  <si>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</si>
  <si>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</si>
  <si>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</si>
  <si>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</si>
  <si>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</si>
  <si>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</si>
  <si>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</si>
  <si>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</si>
  <si>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</si>
  <si>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</si>
  <si>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</si>
  <si>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</si>
  <si>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</si>
  <si>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</si>
  <si>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</si>
  <si>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</si>
  <si>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</si>
  <si>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</si>
  <si>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</si>
  <si>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</si>
  <si>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</si>
  <si>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</si>
  <si>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</si>
  <si>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</si>
  <si>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</si>
  <si>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</si>
  <si>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</si>
  <si>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</si>
  <si>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</si>
  <si>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</si>
  <si>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</si>
  <si>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</si>
  <si>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</si>
  <si>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</si>
  <si>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</si>
  <si>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</si>
  <si>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</si>
  <si>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</si>
  <si>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</si>
  <si>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</si>
  <si>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</si>
  <si>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</si>
  <si>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</si>
  <si>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</si>
  <si>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</si>
  <si>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</si>
  <si>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</si>
  <si>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</si>
  <si>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</si>
  <si>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</si>
  <si>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</si>
  <si>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</si>
  <si>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</si>
  <si>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</si>
  <si>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</si>
  <si>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</si>
  <si>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</si>
  <si>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</si>
  <si>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</si>
  <si>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</si>
  <si>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</si>
  <si>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</si>
  <si>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</si>
  <si>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</si>
  <si>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</si>
  <si>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</si>
  <si>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</si>
  <si>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</si>
  <si>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</si>
  <si>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</si>
  <si>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</si>
  <si>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</si>
  <si>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</si>
  <si>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</si>
  <si>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</si>
  <si>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</si>
  <si>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</si>
  <si>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</si>
  <si>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</si>
  <si>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</si>
  <si>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</si>
  <si>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</si>
  <si>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</si>
  <si>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</si>
  <si>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</si>
  <si>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</si>
  <si>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</si>
  <si>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</si>
  <si>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</si>
  <si>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</si>
  <si>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</si>
  <si>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</si>
  <si>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</si>
  <si>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</si>
  <si>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</si>
  <si>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</si>
  <si>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</si>
  <si>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</si>
  <si>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</si>
  <si>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</si>
  <si>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</si>
  <si>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</si>
  <si>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</si>
  <si>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</si>
  <si>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</si>
  <si>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</si>
  <si>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</si>
  <si>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</si>
  <si>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</si>
  <si>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</si>
  <si>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</si>
  <si>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</si>
  <si>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</si>
  <si>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</si>
  <si>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</si>
  <si>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</si>
  <si>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</si>
  <si>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</si>
  <si>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</si>
  <si>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</si>
  <si>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</si>
  <si>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</si>
  <si>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</si>
  <si>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</si>
  <si>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</si>
  <si>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</si>
  <si>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</si>
  <si>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</si>
  <si>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</si>
  <si>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</si>
  <si>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</si>
  <si>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</si>
  <si>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</si>
  <si>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</si>
  <si>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</si>
  <si>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</si>
  <si>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</si>
  <si>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</si>
  <si>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</si>
  <si>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</si>
  <si>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</si>
  <si>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</si>
  <si>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</si>
  <si>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</si>
  <si>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</si>
  <si>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</si>
  <si>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</si>
  <si>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</si>
  <si>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</si>
  <si>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</si>
  <si>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</si>
  <si>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</si>
  <si>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</si>
  <si>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</si>
  <si>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</si>
  <si>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</si>
  <si>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</si>
  <si>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</si>
  <si>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</si>
  <si>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</si>
  <si>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</si>
  <si>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</si>
  <si>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</si>
  <si>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</si>
  <si>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</si>
  <si>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</si>
  <si>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</si>
  <si>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</si>
  <si>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</si>
  <si>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</si>
  <si>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</si>
  <si>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</si>
  <si>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</si>
  <si>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</si>
  <si>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</si>
  <si>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</si>
  <si>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</si>
  <si>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</si>
  <si>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</si>
  <si>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</si>
  <si>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</si>
  <si>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</si>
  <si>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</si>
  <si>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</si>
  <si>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</si>
  <si>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</si>
  <si>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</si>
  <si>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</si>
  <si>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</si>
  <si>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</si>
  <si>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</si>
  <si>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</si>
  <si>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</si>
  <si>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</si>
  <si>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</si>
  <si>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</si>
  <si>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</si>
  <si>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</si>
  <si>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</si>
  <si>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</si>
  <si>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</si>
  <si>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</si>
  <si>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</si>
  <si>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</si>
  <si>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</si>
  <si>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</si>
  <si>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</si>
  <si>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</si>
  <si>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</si>
  <si>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</si>
  <si>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</si>
  <si>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</si>
  <si>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</si>
  <si>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</si>
  <si>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</si>
  <si>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</si>
  <si>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</si>
  <si>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</si>
  <si>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</si>
  <si>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</si>
  <si>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</si>
  <si>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</si>
  <si>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</si>
  <si>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</si>
  <si>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</si>
  <si>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</si>
  <si>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</si>
  <si>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</si>
  <si>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</si>
  <si>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</si>
  <si>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</si>
  <si>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</si>
  <si>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</si>
  <si>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</si>
  <si>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</si>
  <si>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</si>
  <si>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</si>
  <si>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</si>
  <si>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</si>
  <si>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</si>
  <si>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</si>
  <si>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</si>
  <si>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</si>
  <si>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</si>
  <si>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</si>
  <si>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</si>
  <si>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</si>
  <si>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</si>
  <si>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</si>
  <si>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</si>
  <si>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</si>
  <si>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</si>
  <si>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</si>
  <si>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</si>
  <si>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</si>
  <si>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</si>
  <si>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</si>
  <si>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</si>
  <si>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</si>
  <si>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</si>
  <si>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</si>
  <si>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</si>
  <si>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</si>
  <si>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</si>
  <si>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</si>
  <si>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</si>
  <si>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</si>
  <si>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</si>
  <si>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</si>
  <si>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</si>
  <si>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</si>
  <si>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</si>
  <si>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</si>
  <si>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</si>
  <si>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</si>
  <si>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</si>
  <si>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</si>
  <si>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</si>
  <si>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</si>
  <si>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</si>
  <si>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</si>
  <si>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</si>
  <si>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</si>
  <si>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</si>
  <si>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</si>
  <si>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</si>
  <si>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</si>
  <si>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</si>
  <si>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</si>
  <si>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</si>
  <si>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</si>
  <si>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</si>
  <si>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</si>
  <si>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</si>
  <si>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</si>
  <si>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</si>
  <si>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</si>
  <si>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</si>
  <si>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</si>
  <si>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</si>
  <si>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</si>
  <si>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</si>
  <si>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</si>
  <si>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</si>
  <si>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</si>
  <si>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</si>
  <si>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</si>
  <si>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</si>
  <si>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</si>
  <si>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</si>
  <si>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</si>
  <si>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</si>
  <si>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</si>
  <si>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</si>
  <si>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</si>
  <si>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</si>
  <si>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</si>
  <si>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</si>
  <si>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</si>
  <si>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</si>
  <si>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</si>
  <si>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</si>
  <si>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</si>
  <si>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</si>
  <si>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</si>
  <si>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</si>
  <si>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</si>
  <si>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</si>
  <si>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</si>
  <si>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</si>
  <si>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</si>
  <si>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</si>
  <si>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</si>
  <si>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</si>
  <si>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</si>
  <si>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</si>
  <si>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</si>
  <si>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</si>
  <si>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</si>
  <si>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</si>
  <si>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</si>
  <si>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</si>
  <si>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</si>
  <si>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</si>
  <si>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</si>
  <si>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</si>
  <si>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</si>
  <si>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</si>
  <si>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</si>
  <si>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</si>
  <si>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</si>
  <si>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</si>
  <si>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</si>
  <si>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</si>
  <si>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</si>
  <si>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</si>
  <si>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</si>
  <si>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</si>
  <si>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</si>
  <si>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</si>
  <si>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</si>
  <si>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</si>
  <si>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</si>
  <si>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</si>
  <si>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</si>
  <si>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</si>
  <si>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</si>
  <si>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</si>
  <si>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</si>
  <si>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</si>
  <si>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</si>
  <si>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</si>
  <si>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</si>
  <si>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</si>
  <si>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</si>
  <si>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</si>
  <si>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</si>
  <si>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</si>
  <si>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</si>
  <si>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</si>
  <si>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</si>
  <si>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</si>
  <si>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</si>
  <si>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</si>
  <si>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</si>
  <si>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</si>
  <si>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</si>
  <si>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</si>
  <si>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</si>
  <si>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</si>
  <si>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</si>
  <si>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</si>
  <si>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</si>
  <si>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</si>
  <si>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</si>
  <si>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</si>
  <si>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</si>
  <si>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</si>
  <si>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</si>
  <si>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</si>
  <si>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</si>
  <si>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</si>
  <si>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</si>
  <si>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</si>
  <si>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</si>
  <si>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</si>
  <si>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</si>
  <si>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</si>
  <si>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</si>
  <si>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</si>
  <si>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</si>
  <si>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</si>
  <si>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</si>
  <si>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</si>
  <si>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</si>
  <si>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</si>
  <si>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</si>
  <si>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</si>
  <si>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</si>
  <si>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</si>
  <si>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</si>
  <si>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</si>
  <si>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</si>
  <si>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</si>
  <si>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</si>
  <si>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</si>
  <si>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</si>
  <si>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</si>
  <si>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</si>
  <si>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</si>
  <si>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</si>
  <si>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</si>
  <si>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</si>
  <si>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</si>
  <si>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</si>
  <si>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</si>
  <si>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</si>
  <si>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</si>
  <si>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</si>
  <si>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</si>
  <si>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</si>
  <si>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</si>
  <si>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</si>
  <si>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</si>
  <si>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</si>
  <si>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</si>
  <si>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</si>
  <si>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</si>
  <si>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</si>
  <si>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</si>
  <si>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</si>
  <si>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</si>
  <si>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</si>
  <si>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</si>
  <si>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</si>
  <si>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</si>
  <si>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</si>
  <si>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</si>
  <si>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</si>
  <si>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</si>
  <si>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</si>
  <si>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</si>
  <si>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</si>
  <si>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</si>
  <si>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</si>
  <si>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</si>
  <si>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</si>
  <si>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</si>
  <si>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</si>
  <si>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</si>
  <si>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</si>
  <si>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</si>
  <si>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</si>
  <si>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</si>
  <si>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</si>
  <si>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</si>
  <si>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</si>
  <si>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</si>
  <si>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</si>
  <si>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</si>
  <si>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</si>
  <si>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</si>
  <si>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</si>
  <si>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</si>
  <si>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</si>
  <si>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</si>
  <si>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</si>
  <si>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</si>
  <si>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</si>
  <si>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</si>
  <si>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</si>
  <si>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</si>
  <si>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</si>
  <si>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</si>
  <si>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</si>
  <si>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</si>
  <si>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</si>
  <si>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</si>
  <si>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</si>
  <si>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</si>
  <si>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</si>
  <si>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</si>
  <si>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</si>
  <si>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</si>
  <si>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</si>
  <si>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</si>
  <si>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</si>
  <si>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</si>
  <si>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</si>
  <si>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</si>
  <si>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</si>
  <si>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</si>
  <si>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</si>
  <si>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</si>
  <si>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</si>
  <si>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</si>
  <si>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</si>
  <si>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</si>
  <si>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</si>
  <si>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</si>
  <si>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</si>
  <si>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</si>
  <si>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</si>
  <si>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</si>
  <si>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</si>
  <si>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</si>
  <si>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</si>
  <si>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</si>
  <si>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</si>
  <si>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</si>
  <si>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</si>
  <si>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</si>
  <si>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</si>
  <si>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</si>
  <si>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</si>
  <si>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</si>
  <si>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</si>
  <si>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</si>
  <si>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</si>
  <si>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</si>
  <si>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</si>
  <si>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</si>
  <si>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</si>
  <si>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</si>
  <si>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</si>
  <si>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</si>
  <si>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</si>
  <si>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</si>
  <si>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</si>
  <si>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</si>
  <si>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</si>
  <si>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</si>
  <si>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</si>
  <si>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</si>
  <si>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</si>
  <si>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</si>
  <si>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</si>
  <si>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</si>
  <si>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</si>
  <si>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</si>
  <si>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</si>
  <si>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</si>
  <si>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</si>
  <si>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</si>
  <si>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</si>
  <si>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</si>
  <si>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</si>
  <si>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</si>
  <si>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</si>
  <si>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</si>
  <si>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</si>
  <si>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</si>
  <si>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</si>
  <si>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</si>
  <si>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</si>
  <si>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</si>
  <si>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</si>
  <si>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</si>
  <si>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</si>
  <si>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</si>
  <si>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</si>
  <si>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</si>
  <si>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</si>
  <si>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</si>
  <si>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</si>
  <si>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</si>
  <si>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</si>
  <si>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</si>
  <si>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</si>
  <si>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</si>
  <si>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</si>
  <si>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</si>
  <si>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</si>
  <si>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</si>
  <si>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</si>
  <si>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</si>
  <si>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</si>
  <si>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</si>
  <si>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</si>
  <si>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</si>
  <si>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</si>
  <si>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</si>
  <si>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</si>
  <si>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</si>
  <si>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</si>
  <si>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</si>
  <si>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</si>
  <si>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</si>
  <si>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</si>
  <si>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</si>
  <si>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</si>
  <si>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</si>
  <si>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</si>
  <si>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</si>
  <si>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</si>
  <si>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</si>
  <si>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</si>
  <si>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</si>
  <si>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</si>
  <si>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</si>
  <si>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</si>
  <si>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</si>
  <si>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</si>
  <si>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</si>
  <si>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</si>
  <si>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</si>
  <si>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</si>
  <si>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</si>
  <si>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</si>
  <si>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</si>
  <si>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</si>
  <si>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</si>
  <si>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</si>
  <si>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</si>
  <si>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</si>
  <si>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</si>
  <si>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</si>
  <si>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</si>
  <si>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</si>
  <si>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</si>
  <si>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</si>
  <si>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</si>
  <si>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</si>
  <si>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</si>
  <si>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</si>
  <si>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</si>
  <si>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</si>
  <si>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</si>
  <si>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</si>
  <si>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</si>
  <si>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</si>
  <si>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</si>
  <si>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</si>
  <si>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</si>
  <si>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</si>
  <si>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</si>
  <si>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</si>
  <si>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</si>
  <si>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</si>
  <si>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</si>
  <si>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</si>
  <si>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</si>
  <si>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</si>
  <si>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</si>
  <si>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</si>
  <si>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</si>
  <si>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</si>
  <si>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</si>
  <si>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</si>
  <si>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</si>
  <si>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</si>
  <si>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</si>
  <si>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</si>
  <si>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</si>
  <si>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</si>
  <si>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</si>
  <si>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</si>
  <si>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</si>
  <si>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</si>
  <si>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</si>
  <si>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</si>
  <si>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</si>
  <si>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</si>
  <si>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</si>
  <si>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</si>
  <si>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</si>
  <si>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</si>
  <si>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</si>
  <si>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</si>
  <si>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</si>
  <si>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</si>
  <si>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</si>
  <si>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</si>
  <si>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</si>
  <si>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</si>
  <si>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</si>
  <si>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</si>
  <si>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</si>
  <si>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</si>
  <si>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</si>
  <si>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</si>
  <si>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</si>
  <si>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</si>
  <si>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</si>
  <si>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</si>
  <si>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</si>
  <si>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</si>
  <si>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</si>
  <si>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</si>
  <si>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</si>
  <si>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</si>
  <si>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</si>
  <si>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</si>
  <si>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</si>
  <si>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</si>
  <si>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</si>
  <si>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</si>
  <si>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</si>
  <si>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</si>
  <si>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</si>
  <si>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</si>
  <si>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</si>
  <si>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</si>
  <si>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</si>
  <si>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</si>
  <si>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</si>
  <si>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</si>
  <si>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</si>
  <si>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</si>
  <si>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</si>
  <si>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</si>
  <si>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</si>
  <si>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</si>
  <si>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</si>
  <si>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</si>
  <si>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</si>
  <si>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</si>
  <si>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</si>
  <si>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</si>
  <si>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</si>
  <si>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</si>
  <si>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</si>
  <si>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</si>
  <si>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</si>
  <si>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</si>
  <si>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</si>
  <si>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</si>
  <si>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</si>
  <si>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</si>
  <si>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</si>
  <si>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</si>
  <si>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</si>
  <si>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</si>
  <si>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</si>
  <si>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</si>
  <si>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</si>
  <si>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</si>
  <si>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</si>
  <si>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</si>
  <si>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</si>
  <si>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</si>
  <si>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</si>
  <si>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</si>
  <si>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</si>
  <si>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</si>
  <si>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</si>
  <si>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</si>
  <si>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</si>
  <si>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</si>
  <si>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</si>
  <si>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</si>
  <si>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</si>
  <si>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</si>
  <si>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</si>
  <si>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</si>
  <si>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</si>
  <si>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</si>
  <si>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</si>
  <si>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</si>
  <si>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</si>
  <si>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</si>
  <si>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</si>
  <si>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</si>
  <si>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</si>
  <si>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</si>
  <si>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</si>
  <si>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</si>
  <si>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</si>
  <si>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</si>
  <si>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</si>
  <si>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</si>
  <si>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</si>
  <si>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</si>
  <si>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</si>
  <si>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</si>
  <si>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</si>
  <si>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</si>
  <si>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</si>
  <si>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</si>
  <si>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</si>
  <si>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</si>
  <si>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</si>
  <si>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</si>
  <si>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</si>
  <si>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</si>
  <si>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</si>
  <si>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</si>
  <si>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</si>
  <si>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</si>
  <si>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</si>
  <si>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</si>
  <si>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</si>
  <si>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</si>
  <si>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</si>
  <si>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</si>
  <si>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</si>
  <si>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</si>
  <si>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</si>
  <si>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</si>
  <si>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</si>
  <si>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</si>
  <si>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</si>
  <si>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</si>
  <si>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</si>
  <si>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</si>
  <si>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</si>
  <si>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</si>
  <si>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</si>
  <si>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</si>
  <si>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</si>
  <si>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</si>
  <si>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</si>
  <si>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</si>
  <si>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</si>
  <si>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</si>
  <si>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</si>
  <si>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</si>
  <si>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</si>
  <si>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</si>
  <si>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</si>
  <si>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</si>
  <si>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</si>
  <si>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</si>
  <si>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</si>
  <si>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</si>
  <si>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</si>
  <si>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</si>
  <si>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</si>
  <si>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</si>
  <si>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</si>
  <si>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</si>
  <si>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</si>
  <si>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</si>
  <si>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</si>
  <si>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</si>
  <si>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</si>
  <si>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</si>
  <si>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</si>
  <si>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</si>
  <si>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</si>
  <si>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</si>
  <si>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</si>
  <si>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</si>
  <si>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</si>
  <si>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</si>
  <si>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</si>
  <si>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</si>
  <si>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</si>
  <si>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</si>
  <si>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</si>
  <si>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</si>
  <si>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</si>
  <si>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</si>
  <si>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</si>
  <si>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</si>
  <si>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</si>
  <si>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</si>
  <si>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</si>
  <si>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</si>
  <si>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</si>
  <si>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</si>
  <si>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</si>
  <si>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</si>
  <si>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</si>
  <si>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</si>
  <si>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</si>
  <si>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</si>
  <si>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</si>
  <si>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</si>
  <si>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</si>
  <si>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</si>
  <si>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</si>
  <si>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</si>
  <si>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</si>
  <si>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</si>
  <si>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</si>
  <si>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</si>
  <si>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</si>
  <si>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</si>
  <si>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</si>
  <si>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</si>
  <si>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</si>
  <si>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</si>
  <si>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</si>
  <si>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</si>
  <si>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</si>
  <si>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</si>
  <si>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</si>
  <si>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</si>
  <si>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</si>
  <si>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</si>
  <si>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</si>
  <si>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</si>
  <si>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</si>
  <si>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</si>
  <si>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</si>
  <si>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</si>
  <si>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</si>
  <si>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</si>
  <si>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</si>
  <si>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</si>
  <si>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</si>
  <si>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</si>
  <si>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</si>
  <si>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</si>
  <si>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</si>
  <si>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</si>
  <si>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</si>
  <si>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</si>
  <si>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</si>
  <si>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</si>
  <si>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</si>
  <si>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</si>
  <si>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</si>
  <si>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</si>
  <si>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</si>
  <si>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</si>
  <si>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</si>
  <si>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</si>
  <si>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</si>
  <si>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</si>
  <si>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</si>
  <si>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</si>
  <si>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</si>
  <si>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</si>
  <si>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</si>
  <si>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</si>
  <si>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</si>
  <si>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</si>
  <si>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</si>
  <si>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</si>
  <si>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</si>
  <si>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</si>
  <si>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</si>
  <si>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</si>
  <si>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</si>
  <si>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</si>
  <si>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</si>
  <si>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</si>
  <si>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</si>
  <si>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</si>
  <si>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</si>
  <si>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</si>
  <si>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</si>
  <si>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</si>
  <si>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</si>
  <si>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</si>
  <si>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</si>
  <si>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</si>
  <si>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</si>
  <si>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</si>
  <si>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</si>
  <si>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</si>
  <si>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</si>
  <si>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</si>
  <si>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</si>
  <si>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</si>
  <si>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</si>
  <si>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</si>
  <si>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</si>
  <si>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</si>
  <si>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</si>
  <si>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</si>
  <si>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</si>
  <si>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</si>
  <si>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</si>
  <si>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</si>
  <si>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</si>
  <si>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</si>
  <si>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</si>
  <si>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</si>
  <si>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</si>
  <si>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</si>
  <si>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</si>
  <si>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</si>
  <si>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</si>
  <si>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</si>
  <si>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</si>
  <si>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</si>
  <si>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</si>
  <si>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</si>
  <si>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</si>
  <si>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</si>
  <si>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</si>
  <si>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</si>
  <si>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</si>
  <si>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</si>
  <si>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</si>
  <si>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</si>
  <si>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</si>
  <si>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</si>
  <si>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</si>
  <si>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</si>
  <si>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</si>
  <si>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</si>
  <si>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</si>
  <si>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</si>
  <si>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</si>
  <si>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</si>
  <si>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</si>
  <si>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</si>
  <si>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</si>
  <si>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</si>
  <si>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</si>
  <si>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</si>
  <si>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</si>
  <si>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</si>
  <si>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</si>
  <si>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</si>
  <si>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</si>
  <si>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</si>
  <si>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</si>
  <si>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</si>
  <si>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</si>
  <si>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</si>
  <si>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</si>
  <si>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</si>
  <si>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</si>
  <si>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</si>
  <si>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</si>
  <si>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</si>
  <si>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</si>
  <si>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</si>
  <si>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</si>
  <si>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</si>
  <si>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</si>
  <si>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</si>
  <si>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</si>
  <si>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</si>
  <si>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</si>
  <si>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</si>
  <si>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</si>
  <si>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</si>
  <si>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</si>
  <si>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</si>
  <si>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</si>
  <si>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</si>
  <si>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</si>
  <si>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</si>
  <si>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</si>
  <si>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</si>
  <si>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</si>
  <si>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</si>
  <si>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</si>
  <si>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</si>
  <si>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</si>
  <si>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</si>
  <si>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</si>
  <si>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</si>
  <si>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</si>
  <si>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</si>
  <si>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</si>
  <si>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</si>
  <si>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</si>
  <si>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</si>
  <si>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</si>
  <si>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</si>
  <si>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</si>
  <si>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</si>
  <si>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</si>
  <si>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</si>
  <si>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</si>
  <si>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</si>
  <si>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</si>
  <si>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</si>
  <si>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</si>
  <si>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</si>
  <si>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</si>
  <si>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</si>
  <si>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</si>
  <si>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</si>
  <si>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</si>
  <si>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</si>
  <si>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</si>
  <si>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</si>
  <si>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</si>
  <si>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</si>
  <si>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</si>
  <si>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</si>
  <si>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</si>
  <si>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</si>
  <si>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</si>
  <si>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</si>
  <si>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</si>
  <si>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</si>
  <si>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</si>
  <si>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</si>
  <si>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</si>
  <si>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</si>
  <si>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</si>
  <si>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</si>
  <si>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</si>
  <si>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</si>
  <si>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</si>
  <si>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</si>
  <si>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</si>
  <si>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</si>
  <si>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</si>
  <si>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</si>
  <si>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</si>
  <si>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</si>
  <si>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</si>
  <si>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</si>
  <si>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</si>
  <si>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</si>
  <si>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</si>
  <si>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</si>
  <si>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</si>
  <si>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</si>
  <si>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</si>
  <si>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</si>
  <si>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</si>
  <si>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</si>
  <si>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</si>
  <si>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</si>
  <si>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</si>
  <si>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</si>
  <si>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</si>
  <si>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</si>
  <si>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</si>
  <si>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</si>
  <si>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</si>
  <si>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</si>
  <si>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</si>
  <si>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</si>
  <si>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</si>
  <si>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</si>
  <si>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</si>
  <si>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</si>
  <si>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</si>
  <si>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</si>
  <si>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</si>
  <si>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</si>
  <si>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</si>
  <si>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</si>
  <si>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</si>
  <si>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</si>
  <si>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</si>
  <si>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</si>
  <si>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</si>
  <si>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</si>
  <si>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</si>
  <si>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</si>
  <si>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</si>
  <si>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</si>
  <si>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</si>
  <si>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</si>
  <si>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</si>
  <si>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</si>
  <si>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</si>
  <si>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</si>
  <si>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</si>
  <si>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</si>
  <si>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</si>
  <si>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</si>
  <si>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</si>
  <si>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</si>
  <si>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</si>
  <si>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</si>
  <si>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</si>
  <si>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</si>
  <si>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</si>
  <si>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</si>
  <si>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</si>
  <si>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</si>
  <si>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</si>
  <si>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</si>
  <si>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</si>
  <si>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</si>
  <si>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</si>
  <si>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</si>
  <si>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</si>
  <si>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</si>
  <si>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</si>
  <si>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</si>
  <si>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</si>
  <si>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</si>
  <si>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</si>
  <si>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</si>
  <si>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</si>
  <si>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</si>
  <si>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</si>
  <si>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</si>
  <si>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</si>
  <si>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</si>
  <si>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</si>
  <si>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</si>
  <si>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</si>
  <si>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</si>
  <si>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</si>
  <si>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</si>
  <si>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</si>
  <si>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</si>
  <si>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</si>
  <si>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</si>
  <si>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</si>
  <si>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</si>
  <si>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</si>
  <si>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</si>
  <si>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</si>
  <si>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</si>
  <si>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</si>
  <si>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</si>
  <si>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</si>
  <si>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</si>
  <si>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</si>
  <si>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</si>
  <si>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</si>
  <si>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</si>
  <si>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</si>
  <si>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</si>
  <si>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</si>
  <si>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</si>
  <si>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</si>
  <si>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</si>
  <si>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</si>
  <si>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</si>
  <si>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</si>
  <si>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</si>
  <si>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</si>
  <si>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</si>
  <si>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</si>
  <si>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</si>
  <si>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</si>
  <si>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</si>
  <si>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</si>
  <si>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</si>
  <si>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</si>
  <si>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</si>
  <si>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</si>
  <si>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</si>
  <si>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</si>
  <si>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</si>
  <si>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</si>
  <si>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</si>
  <si>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</si>
  <si>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</si>
  <si>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</si>
  <si>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</si>
  <si>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</si>
  <si>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</si>
  <si>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</si>
  <si>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</si>
  <si>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</si>
  <si>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</si>
  <si>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</si>
  <si>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</si>
  <si>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</si>
  <si>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</si>
  <si>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</si>
  <si>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</si>
  <si>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</si>
  <si>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</si>
  <si>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</si>
  <si>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</si>
  <si>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</si>
  <si>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</si>
  <si>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</si>
  <si>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</si>
  <si>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</si>
  <si>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</si>
  <si>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</si>
  <si>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</si>
  <si>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</si>
  <si>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</si>
  <si>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</si>
  <si>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</si>
  <si>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</si>
  <si>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</si>
  <si>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</si>
  <si>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</si>
  <si>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</si>
  <si>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</si>
  <si>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</si>
  <si>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</si>
  <si>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</si>
  <si>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</si>
  <si>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</si>
  <si>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</si>
  <si>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</si>
  <si>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</si>
  <si>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</si>
  <si>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</si>
  <si>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</si>
  <si>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</si>
  <si>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</si>
  <si>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</si>
  <si>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</si>
  <si>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</si>
  <si>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</si>
  <si>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</si>
  <si>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</si>
  <si>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</si>
  <si>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</si>
  <si>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</si>
  <si>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</si>
  <si>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</si>
  <si>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</si>
  <si>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</si>
  <si>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</si>
  <si>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</si>
  <si>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</si>
  <si>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</si>
  <si>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</si>
  <si>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</si>
  <si>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</si>
  <si>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</si>
  <si>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</si>
  <si>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</si>
  <si>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</si>
  <si>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</si>
  <si>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</si>
  <si>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</si>
  <si>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</si>
  <si>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</si>
  <si>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</si>
  <si>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</si>
  <si>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</si>
  <si>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</si>
  <si>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</si>
  <si>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</si>
  <si>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</si>
  <si>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</si>
  <si>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</si>
  <si>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</si>
  <si>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</si>
  <si>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</si>
  <si>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</si>
  <si>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</si>
  <si>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</si>
  <si>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</si>
  <si>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</si>
  <si>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</si>
  <si>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</si>
  <si>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</si>
  <si>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</si>
  <si>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</si>
  <si>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</si>
  <si>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</si>
  <si>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</si>
  <si>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</si>
  <si>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</si>
  <si>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</si>
  <si>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</si>
  <si>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</si>
  <si>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</si>
  <si>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</si>
  <si>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</si>
  <si>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</si>
  <si>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</si>
  <si>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</si>
  <si>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</si>
  <si>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</si>
  <si>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</si>
  <si>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</si>
  <si>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</si>
  <si>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</si>
  <si>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</si>
  <si>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</si>
  <si>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</si>
  <si>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</si>
  <si>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</si>
  <si>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</si>
  <si>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</si>
  <si>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</si>
  <si>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</si>
  <si>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</si>
  <si>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</si>
  <si>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</si>
  <si>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</si>
  <si>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</si>
  <si>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</si>
  <si>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</si>
  <si>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</si>
  <si>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</si>
  <si>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</si>
  <si>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</si>
  <si>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</si>
  <si>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</si>
  <si>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</si>
  <si>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</si>
  <si>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</si>
  <si>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</si>
  <si>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</si>
  <si>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</si>
  <si>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</si>
  <si>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</si>
  <si>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</si>
  <si>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</si>
  <si>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</si>
  <si>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</si>
  <si>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</si>
  <si>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</si>
  <si>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</si>
  <si>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</si>
  <si>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</si>
  <si>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</si>
  <si>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</si>
  <si>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</si>
  <si>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</si>
  <si>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</si>
  <si>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</si>
  <si>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</si>
  <si>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</si>
  <si>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</si>
  <si>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</si>
  <si>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</si>
  <si>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</si>
  <si>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</si>
  <si>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</si>
  <si>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</si>
  <si>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</si>
  <si>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</si>
  <si>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</si>
  <si>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</si>
  <si>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</si>
  <si>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</si>
  <si>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</si>
  <si>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</si>
  <si>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</si>
  <si>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</si>
  <si>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</si>
  <si>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</si>
  <si>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</si>
  <si>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</si>
  <si>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</si>
  <si>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</si>
  <si>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</si>
  <si>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</si>
  <si>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</si>
  <si>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</si>
  <si>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</si>
  <si>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</si>
  <si>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</si>
  <si>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</si>
  <si>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</si>
  <si>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</si>
  <si>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</si>
  <si>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</si>
  <si>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</si>
  <si>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</si>
  <si>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</si>
  <si>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</si>
  <si>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</si>
  <si>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</si>
  <si>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</si>
  <si>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</si>
  <si>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</si>
  <si>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</si>
  <si>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</si>
  <si>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</si>
  <si>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</si>
  <si>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</si>
  <si>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</si>
  <si>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</si>
  <si>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</si>
  <si>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</si>
  <si>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</si>
  <si>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</si>
  <si>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</si>
  <si>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</si>
  <si>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</si>
  <si>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</si>
  <si>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</si>
  <si>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</si>
  <si>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</si>
  <si>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</si>
  <si>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</si>
  <si>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</si>
  <si>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</si>
  <si>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</si>
  <si>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</si>
  <si>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</si>
  <si>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</si>
  <si>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</si>
  <si>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</si>
  <si>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</si>
  <si>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</si>
  <si>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</si>
  <si>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</si>
  <si>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</si>
  <si>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</si>
  <si>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</si>
  <si>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</si>
  <si>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</si>
  <si>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</si>
  <si>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</si>
  <si>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</si>
  <si>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</si>
  <si>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</si>
  <si>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</si>
  <si>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</si>
  <si>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</si>
  <si>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</si>
  <si>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</si>
  <si>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</si>
  <si>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</si>
  <si>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</si>
  <si>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</si>
  <si>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</si>
  <si>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</si>
  <si>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</si>
  <si>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</si>
  <si>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</si>
  <si>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</si>
  <si>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</si>
  <si>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</si>
  <si>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</si>
  <si>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</si>
  <si>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</si>
  <si>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</si>
  <si>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</si>
  <si>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</si>
  <si>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</si>
  <si>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</si>
  <si>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</si>
  <si>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</si>
  <si>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</si>
  <si>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</si>
  <si>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</si>
  <si>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</si>
  <si>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</si>
  <si>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</si>
  <si>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</si>
  <si>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</si>
  <si>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</si>
  <si>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</si>
  <si>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</si>
  <si>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</si>
  <si>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</si>
  <si>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</si>
  <si>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</si>
  <si>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</si>
  <si>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</si>
  <si>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</si>
  <si>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</si>
  <si>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</si>
  <si>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</si>
  <si>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</si>
  <si>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</si>
  <si>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</si>
  <si>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</si>
  <si>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</si>
  <si>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</si>
  <si>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</si>
  <si>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</si>
  <si>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</si>
  <si>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</si>
  <si>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</si>
  <si>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</si>
  <si>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</si>
  <si>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</si>
  <si>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</si>
  <si>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</si>
  <si>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</si>
  <si>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</si>
  <si>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</si>
  <si>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</si>
  <si>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</si>
  <si>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</si>
  <si>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</si>
  <si>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</si>
  <si>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</si>
  <si>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</si>
  <si>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</si>
  <si>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</si>
  <si>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</si>
  <si>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</si>
  <si>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</si>
  <si>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</si>
  <si>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</si>
  <si>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</si>
  <si>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</si>
  <si>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</si>
  <si>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</si>
  <si>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</si>
  <si>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</si>
  <si>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</si>
  <si>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</si>
  <si>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</si>
  <si>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</si>
  <si>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</si>
  <si>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</si>
  <si>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</si>
  <si>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</si>
  <si>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</si>
  <si>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</si>
  <si>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</si>
  <si>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</si>
  <si>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</si>
  <si>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</si>
  <si>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</si>
  <si>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</si>
  <si>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</si>
  <si>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</si>
  <si>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</si>
  <si>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</si>
  <si>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</si>
  <si>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</si>
  <si>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</si>
  <si>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</si>
  <si>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</si>
  <si>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</si>
  <si>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</si>
  <si>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</si>
  <si>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</si>
  <si>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</si>
  <si>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</si>
  <si>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</si>
  <si>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</si>
  <si>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</si>
  <si>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</si>
  <si>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</si>
  <si>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</si>
  <si>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</si>
  <si>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</si>
  <si>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</si>
  <si>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</si>
  <si>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</si>
  <si>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</si>
  <si>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</si>
  <si>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</si>
  <si>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</si>
  <si>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</si>
  <si>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</si>
  <si>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</si>
  <si>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</si>
  <si>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</si>
  <si>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</si>
  <si>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</si>
  <si>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</si>
  <si>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</si>
  <si>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</si>
  <si>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</si>
  <si>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</si>
  <si>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</si>
  <si>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</si>
  <si>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</si>
  <si>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</si>
  <si>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</si>
  <si>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</si>
  <si>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</si>
  <si>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</si>
  <si>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</si>
  <si>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</si>
  <si>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</si>
  <si>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</si>
  <si>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</si>
  <si>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</si>
  <si>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</si>
  <si>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</si>
  <si>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</si>
  <si>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</si>
  <si>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</si>
  <si>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</si>
  <si>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</si>
  <si>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</si>
  <si>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</si>
  <si>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</si>
  <si>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</si>
  <si>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</si>
  <si>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</si>
  <si>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</si>
  <si>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</si>
  <si>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</si>
  <si>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</si>
  <si>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</si>
  <si>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</si>
  <si>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</si>
  <si>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</si>
  <si>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</si>
  <si>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</si>
  <si>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</si>
  <si>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</si>
  <si>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</si>
  <si>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</si>
  <si>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</si>
  <si>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</si>
  <si>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</si>
  <si>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</si>
  <si>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</si>
  <si>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</si>
  <si>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</si>
  <si>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</si>
  <si>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</si>
  <si>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</si>
  <si>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</si>
  <si>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</si>
  <si>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</si>
  <si>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</si>
  <si>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</si>
  <si>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</si>
  <si>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</si>
  <si>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</si>
  <si>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</si>
  <si>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</si>
  <si>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</si>
  <si>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</si>
  <si>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</si>
  <si>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</si>
  <si>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</si>
  <si>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</si>
  <si>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</si>
  <si>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</si>
  <si>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</si>
  <si>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</si>
  <si>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</si>
  <si>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</si>
  <si>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</si>
  <si>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</si>
  <si>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</si>
  <si>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</si>
  <si>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</si>
  <si>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</si>
  <si>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</si>
  <si>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</si>
  <si>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</si>
  <si>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</si>
  <si>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</si>
  <si>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</si>
  <si>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</si>
  <si>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</si>
  <si>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</si>
  <si>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</si>
  <si>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</si>
  <si>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</si>
  <si>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</si>
  <si>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</si>
  <si>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</si>
  <si>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</si>
  <si>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</si>
  <si>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</si>
  <si>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</si>
  <si>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</si>
  <si>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</si>
  <si>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</si>
  <si>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</si>
  <si>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</si>
  <si>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</si>
  <si>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</si>
  <si>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</si>
  <si>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</si>
  <si>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</si>
  <si>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</si>
  <si>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</si>
  <si>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</si>
  <si>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</si>
  <si>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</si>
  <si>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</si>
  <si>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</si>
  <si>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</si>
  <si>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</si>
  <si>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</si>
  <si>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</si>
  <si>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</si>
  <si>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</si>
  <si>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</si>
  <si>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</si>
  <si>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</si>
  <si>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</si>
  <si>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</si>
  <si>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</si>
  <si>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</si>
  <si>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</si>
  <si>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</si>
  <si>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</si>
  <si>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</si>
  <si>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</si>
  <si>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</si>
  <si>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</si>
  <si>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</si>
  <si>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</si>
  <si>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</si>
  <si>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</si>
  <si>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</si>
  <si>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</si>
  <si>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</si>
  <si>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</si>
  <si>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</si>
  <si>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</si>
  <si>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</si>
  <si>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</si>
  <si>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</si>
  <si>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</si>
  <si>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</si>
  <si>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</si>
  <si>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</si>
  <si>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</si>
  <si>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</si>
  <si>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</si>
  <si>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</si>
  <si>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</si>
  <si>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</si>
  <si>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</si>
  <si>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</si>
  <si>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</si>
  <si>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</si>
  <si>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</si>
  <si>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</si>
  <si>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</si>
  <si>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</si>
  <si>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</si>
  <si>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</si>
  <si>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</si>
  <si>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</si>
  <si>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</si>
  <si>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</si>
  <si>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</si>
  <si>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</si>
  <si>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</si>
  <si>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</si>
  <si>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</si>
  <si>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</si>
  <si>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</si>
  <si>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</si>
  <si>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</si>
  <si>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</si>
  <si>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</si>
  <si>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</si>
  <si>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</si>
  <si>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</si>
  <si>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</si>
  <si>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</si>
  <si>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</si>
  <si>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</si>
  <si>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</si>
  <si>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</si>
  <si>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</si>
  <si>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</si>
  <si>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</si>
  <si>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</si>
  <si>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</si>
  <si>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</si>
  <si>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</si>
  <si>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</si>
  <si>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</si>
  <si>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</si>
  <si>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</si>
  <si>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</si>
  <si>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</si>
  <si>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</si>
  <si>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</si>
  <si>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</si>
  <si>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</si>
  <si>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</si>
  <si>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</si>
  <si>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</si>
  <si>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</si>
  <si>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</si>
  <si>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</si>
  <si>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</si>
  <si>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</si>
  <si>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</si>
  <si>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</si>
  <si>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</si>
  <si>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</si>
  <si>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</si>
  <si>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</si>
  <si>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</si>
  <si>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</si>
  <si>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</si>
  <si>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</si>
  <si>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</si>
  <si>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</si>
  <si>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</si>
  <si>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</si>
  <si>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</si>
  <si>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</si>
  <si>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</si>
  <si>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</si>
  <si>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</si>
  <si>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</si>
  <si>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</si>
  <si>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</si>
  <si>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</si>
  <si>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</si>
  <si>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</si>
  <si>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</si>
  <si>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</si>
  <si>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</si>
  <si>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</si>
  <si>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</si>
  <si>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</si>
  <si>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</si>
  <si>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</si>
  <si>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</si>
  <si>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</si>
  <si>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</si>
  <si>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</si>
  <si>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</si>
  <si>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</si>
  <si>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</si>
  <si>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</si>
  <si>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</si>
  <si>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</si>
  <si>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</si>
  <si>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</si>
  <si>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</si>
  <si>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</si>
  <si>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</si>
  <si>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</si>
  <si>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</si>
  <si>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</si>
  <si>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</si>
  <si>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</si>
  <si>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</si>
  <si>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</si>
  <si>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</si>
  <si>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</si>
  <si>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</si>
  <si>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</si>
  <si>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</si>
  <si>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</si>
  <si>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</si>
  <si>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</si>
  <si>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</si>
  <si>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</si>
  <si>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</si>
  <si>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</si>
  <si>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</si>
  <si>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</si>
  <si>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</si>
  <si>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</si>
  <si>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</si>
  <si>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</si>
  <si>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</si>
  <si>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</si>
  <si>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</si>
  <si>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</si>
  <si>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</si>
  <si>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</si>
  <si>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</si>
  <si>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</si>
  <si>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</si>
  <si>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</si>
  <si>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</si>
  <si>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</si>
  <si>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</si>
  <si>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</si>
  <si>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</si>
  <si>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</si>
  <si>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</si>
  <si>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</si>
  <si>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</si>
  <si>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</si>
  <si>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</si>
  <si>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</si>
  <si>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</si>
  <si>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</si>
  <si>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</si>
  <si>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</si>
  <si>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</si>
  <si>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</si>
  <si>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</si>
  <si>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</si>
  <si>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</si>
  <si>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</si>
  <si>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</si>
  <si>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</si>
  <si>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</si>
  <si>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</si>
  <si>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</si>
  <si>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</si>
  <si>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</si>
  <si>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</si>
  <si>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</si>
  <si>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</si>
  <si>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</si>
  <si>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</si>
  <si>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</si>
  <si>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</si>
  <si>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</si>
  <si>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</si>
  <si>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</si>
  <si>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</si>
  <si>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</si>
  <si>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</si>
  <si>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</si>
  <si>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</si>
  <si>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</si>
  <si>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</si>
  <si>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</si>
  <si>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</si>
  <si>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</si>
  <si>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</si>
  <si>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</si>
  <si>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</si>
  <si>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</si>
  <si>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</si>
  <si>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</si>
  <si>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</si>
  <si>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</si>
  <si>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</si>
  <si>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</si>
  <si>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</si>
  <si>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</si>
  <si>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</si>
  <si>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</si>
  <si>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</si>
  <si>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</si>
  <si>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</si>
  <si>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</si>
  <si>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</si>
  <si>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</si>
  <si>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</si>
  <si>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</si>
  <si>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</si>
  <si>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</si>
  <si>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</si>
  <si>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</si>
  <si>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</si>
  <si>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</si>
  <si>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</si>
  <si>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</si>
  <si>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</si>
  <si>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</si>
  <si>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</si>
  <si>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</si>
  <si>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</si>
  <si>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</si>
  <si>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</si>
  <si>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</si>
  <si>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</si>
  <si>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</si>
  <si>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</si>
  <si>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</si>
  <si>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</si>
  <si>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</si>
  <si>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</si>
  <si>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</si>
  <si>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</si>
  <si>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</si>
  <si>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</si>
  <si>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</si>
  <si>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</si>
  <si>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</si>
  <si>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</si>
  <si>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</si>
  <si>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</si>
  <si>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</si>
  <si>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</si>
  <si>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</si>
  <si>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</si>
  <si>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</si>
  <si>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</si>
  <si>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</si>
  <si>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</si>
  <si>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</si>
  <si>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</si>
  <si>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</si>
  <si>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</si>
  <si>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</si>
  <si>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</si>
  <si>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</si>
  <si>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</si>
  <si>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</si>
  <si>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</si>
  <si>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</si>
  <si>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</si>
  <si>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</si>
  <si>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</si>
  <si>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</si>
  <si>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</si>
  <si>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</si>
  <si>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</si>
  <si>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</si>
  <si>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</si>
  <si>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</si>
  <si>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</si>
  <si>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</si>
  <si>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</si>
  <si>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</si>
  <si>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</si>
  <si>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</si>
  <si>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</si>
  <si>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</si>
  <si>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</si>
  <si>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</si>
  <si>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</si>
  <si>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</si>
  <si>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</si>
  <si>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</si>
  <si>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</si>
  <si>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</si>
  <si>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</si>
  <si>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</si>
  <si>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</si>
  <si>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</si>
  <si>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</si>
  <si>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</si>
  <si>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</si>
  <si>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</si>
  <si>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</si>
  <si>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</si>
  <si>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</si>
  <si>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</si>
  <si>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</si>
  <si>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</si>
  <si>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</si>
  <si>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</si>
  <si>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</si>
  <si>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</si>
  <si>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</si>
  <si>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</si>
  <si>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</si>
  <si>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</si>
  <si>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</si>
  <si>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</si>
  <si>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</si>
  <si>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</si>
  <si>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</si>
  <si>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</si>
  <si>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</si>
  <si>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</si>
  <si>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</si>
  <si>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</si>
  <si>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</si>
  <si>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</si>
  <si>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</si>
  <si>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</si>
  <si>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</si>
  <si>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</si>
  <si>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</si>
  <si>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</si>
  <si>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</si>
  <si>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</si>
  <si>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</si>
  <si>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</si>
  <si>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</si>
  <si>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</si>
  <si>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</si>
  <si>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</si>
  <si>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</si>
  <si>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</si>
  <si>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</si>
  <si>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</si>
  <si>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</si>
  <si>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</si>
  <si>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</si>
  <si>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</si>
  <si>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</si>
  <si>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</si>
  <si>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</si>
  <si>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</si>
  <si>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</si>
  <si>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</si>
  <si>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</si>
  <si>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</si>
  <si>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</si>
  <si>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</si>
  <si>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</si>
  <si>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</si>
  <si>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</si>
  <si>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</si>
  <si>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</si>
  <si>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</si>
  <si>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</si>
  <si>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</si>
  <si>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</si>
  <si>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</si>
  <si>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</si>
  <si>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</si>
  <si>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</si>
  <si>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</si>
  <si>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</si>
  <si>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</si>
  <si>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</si>
  <si>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</si>
  <si>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</si>
  <si>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</si>
  <si>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</si>
  <si>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</si>
  <si>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</si>
  <si>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</si>
  <si>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</si>
  <si>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</si>
  <si>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</si>
  <si>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</si>
  <si>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</si>
  <si>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</si>
  <si>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</si>
  <si>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</si>
  <si>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</si>
  <si>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</si>
  <si>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</si>
  <si>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</si>
  <si>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</si>
  <si>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</si>
  <si>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</si>
  <si>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</si>
  <si>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</si>
  <si>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</si>
  <si>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</si>
  <si>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</si>
  <si>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</si>
  <si>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</si>
  <si>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</si>
  <si>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</si>
  <si>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</si>
  <si>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</si>
  <si>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</si>
  <si>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</si>
  <si>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</si>
  <si>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</si>
  <si>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</si>
  <si>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</si>
  <si>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</si>
  <si>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</si>
  <si>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</si>
  <si>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</si>
  <si>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</si>
  <si>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</si>
  <si>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</si>
  <si>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</si>
  <si>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</si>
  <si>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</si>
  <si>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</si>
  <si>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</si>
  <si>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</si>
  <si>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</si>
  <si>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</si>
  <si>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</si>
  <si>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</si>
  <si>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</si>
  <si>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</si>
  <si>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</si>
  <si>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</si>
  <si>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</si>
  <si>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</si>
  <si>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</si>
  <si>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</si>
  <si>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</si>
  <si>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</si>
  <si>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</si>
  <si>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</si>
  <si>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</si>
  <si>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</si>
  <si>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</si>
  <si>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</si>
  <si>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</si>
  <si>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</si>
  <si>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</si>
  <si>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</si>
  <si>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</si>
  <si>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</si>
  <si>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</si>
  <si>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</si>
  <si>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</si>
  <si>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</si>
  <si>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</si>
  <si>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</si>
  <si>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</si>
  <si>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</si>
  <si>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</si>
  <si>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</si>
  <si>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</si>
  <si>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</si>
  <si>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</si>
  <si>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</si>
  <si>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</si>
  <si>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</si>
  <si>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</si>
  <si>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</si>
  <si>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</si>
  <si>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</si>
  <si>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</si>
  <si>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</si>
  <si>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</si>
  <si>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</si>
  <si>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</si>
  <si>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</si>
  <si>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</si>
  <si>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</si>
  <si>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</si>
  <si>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</si>
  <si>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</si>
  <si>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</si>
  <si>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</si>
  <si>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</si>
  <si>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</si>
  <si>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</si>
  <si>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</si>
  <si>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</si>
  <si>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</si>
  <si>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</si>
  <si>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</si>
  <si>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</si>
  <si>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</si>
  <si>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</si>
  <si>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</si>
  <si>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</si>
  <si>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</si>
  <si>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</si>
  <si>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</si>
  <si>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</si>
  <si>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</si>
  <si>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</si>
  <si>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</si>
  <si>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</si>
  <si>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</si>
  <si>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</si>
  <si>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</si>
  <si>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</si>
  <si>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</si>
  <si>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</si>
  <si>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</si>
  <si>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</si>
  <si>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</si>
  <si>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</si>
  <si>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</si>
  <si>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</si>
  <si>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</si>
  <si>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</si>
  <si>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</si>
  <si>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</si>
  <si>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</si>
  <si>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</si>
  <si>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</si>
  <si>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</si>
  <si>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</si>
  <si>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</si>
  <si>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</si>
  <si>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</si>
  <si>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</si>
  <si>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</si>
  <si>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</si>
  <si>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</si>
  <si>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</si>
  <si>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</si>
  <si>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</si>
  <si>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</si>
  <si>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</si>
  <si>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</si>
  <si>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</si>
  <si>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</si>
  <si>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</si>
  <si>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</si>
  <si>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</si>
  <si>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</si>
  <si>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</si>
  <si>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</si>
  <si>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</si>
  <si>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</si>
  <si>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</si>
  <si>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</si>
  <si>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</si>
  <si>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</si>
  <si>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</si>
  <si>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</si>
  <si>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</si>
  <si>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</si>
  <si>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</si>
  <si>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</si>
  <si>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</si>
  <si>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</si>
  <si>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</si>
  <si>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</si>
  <si>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</si>
  <si>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</si>
  <si>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</si>
  <si>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</si>
  <si>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</si>
  <si>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</si>
  <si>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</si>
  <si>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</si>
  <si>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</si>
  <si>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</si>
  <si>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</si>
  <si>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</si>
  <si>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</si>
  <si>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</si>
  <si>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</si>
  <si>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</si>
  <si>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</si>
  <si>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</si>
  <si>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</si>
  <si>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</si>
  <si>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</si>
  <si>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</si>
  <si>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</si>
  <si>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</si>
  <si>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</si>
  <si>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</si>
  <si>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</si>
  <si>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</si>
  <si>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</si>
  <si>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</si>
  <si>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</si>
  <si>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</si>
  <si>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</si>
  <si>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</si>
  <si>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</si>
  <si>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</si>
  <si>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</si>
  <si>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</si>
  <si>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</si>
  <si>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</si>
  <si>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</si>
  <si>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</si>
  <si>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</si>
  <si>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</si>
  <si>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</si>
  <si>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</si>
  <si>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</si>
  <si>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</si>
  <si>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</si>
  <si>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</si>
  <si>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</si>
  <si>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</si>
  <si>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</si>
  <si>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</si>
  <si>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</si>
  <si>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</si>
  <si>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</si>
  <si>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</si>
  <si>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</si>
  <si>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</si>
  <si>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</si>
  <si>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</si>
  <si>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</si>
  <si>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</si>
  <si>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</si>
  <si>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</si>
  <si>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</si>
  <si>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</si>
  <si>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</si>
  <si>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</si>
  <si>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</si>
  <si>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</si>
  <si>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</si>
  <si>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</si>
  <si>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</si>
  <si>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</si>
  <si>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</si>
  <si>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</si>
  <si>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</si>
  <si>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</si>
  <si>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</si>
  <si>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</si>
  <si>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</si>
  <si>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</si>
  <si>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</si>
  <si>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</si>
  <si>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</si>
  <si>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</si>
  <si>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</si>
  <si>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</si>
  <si>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</si>
  <si>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</si>
  <si>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</si>
  <si>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</si>
  <si>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</si>
  <si>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</si>
  <si>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</si>
  <si>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</si>
  <si>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</si>
  <si>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</si>
  <si>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</si>
  <si>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</si>
  <si>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</si>
  <si>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</si>
  <si>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</si>
  <si>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</si>
  <si>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</si>
  <si>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</si>
  <si>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</si>
  <si>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</si>
  <si>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</si>
  <si>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</si>
  <si>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</si>
  <si>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</si>
  <si>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</si>
  <si>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</si>
  <si>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</si>
  <si>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</si>
  <si>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</si>
  <si>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</si>
  <si>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</si>
  <si>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</si>
  <si>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</si>
  <si>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</si>
  <si>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</si>
  <si>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</si>
  <si>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</si>
  <si>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</si>
  <si>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</si>
  <si>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</si>
  <si>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</si>
  <si>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</si>
  <si>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</si>
  <si>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</si>
  <si>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</si>
  <si>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</si>
  <si>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</si>
  <si>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</si>
  <si>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</si>
  <si>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</si>
  <si>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</si>
  <si>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</si>
  <si>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</si>
  <si>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</si>
  <si>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</si>
  <si>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</si>
  <si>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</si>
  <si>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</si>
  <si>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</si>
  <si>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</si>
  <si>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</si>
  <si>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</si>
  <si>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</si>
  <si>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</si>
  <si>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</si>
  <si>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</si>
  <si>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</si>
  <si>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</si>
  <si>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</si>
  <si>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</si>
  <si>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</si>
  <si>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</si>
  <si>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</si>
  <si>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</si>
  <si>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</si>
  <si>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</si>
  <si>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</si>
  <si>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</si>
  <si>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</si>
  <si>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</si>
  <si>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</si>
  <si>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</si>
  <si>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</si>
  <si>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</si>
  <si>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</si>
  <si>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</si>
  <si>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</si>
  <si>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</si>
  <si>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</si>
  <si>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</si>
  <si>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</si>
  <si>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</si>
  <si>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</si>
  <si>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</si>
  <si>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</si>
  <si>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</si>
  <si>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</si>
  <si>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</si>
  <si>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</si>
  <si>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</si>
  <si>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</si>
  <si>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</si>
  <si>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</si>
  <si>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</si>
  <si>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</si>
  <si>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</si>
  <si>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</si>
  <si>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</si>
  <si>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</si>
  <si>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</si>
  <si>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</si>
  <si>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</si>
  <si>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</si>
  <si>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</si>
  <si>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</si>
  <si>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</si>
  <si>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</si>
  <si>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</si>
  <si>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</si>
  <si>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</si>
  <si>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</si>
  <si>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</si>
  <si>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</si>
  <si>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</si>
  <si>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</si>
  <si>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</si>
  <si>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</si>
  <si>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</si>
  <si>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</si>
  <si>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</si>
  <si>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</si>
  <si>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</si>
  <si>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</si>
  <si>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</si>
  <si>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</si>
  <si>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</si>
  <si>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</si>
  <si>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</si>
  <si>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</si>
  <si>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</si>
  <si>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</si>
  <si>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</si>
  <si>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</si>
  <si>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</si>
  <si>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</si>
  <si>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</si>
  <si>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</si>
  <si>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</si>
  <si>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</si>
  <si>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</si>
  <si>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</si>
  <si>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</si>
  <si>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</si>
  <si>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</si>
  <si>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</si>
  <si>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</si>
  <si>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</si>
  <si>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</si>
  <si>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</si>
  <si>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</si>
  <si>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</si>
  <si>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</si>
  <si>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</si>
  <si>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</si>
  <si>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</si>
  <si>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</si>
  <si>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</si>
  <si>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</si>
  <si>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</si>
  <si>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</si>
  <si>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</si>
  <si>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</si>
  <si>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</si>
  <si>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</si>
  <si>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</si>
  <si>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</si>
  <si>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</si>
  <si>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</si>
  <si>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</si>
  <si>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</si>
  <si>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</si>
  <si>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</si>
  <si>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</si>
  <si>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</si>
  <si>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</si>
  <si>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</si>
  <si>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</si>
  <si>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</si>
  <si>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</si>
  <si>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</si>
  <si>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</si>
  <si>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</si>
  <si>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</si>
  <si>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</si>
  <si>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</si>
  <si>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</si>
  <si>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</si>
  <si>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</si>
  <si>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</si>
  <si>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</si>
  <si>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</si>
  <si>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</si>
  <si>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</si>
  <si>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</si>
  <si>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</si>
  <si>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</si>
  <si>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</si>
  <si>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</si>
  <si>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</si>
  <si>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</si>
  <si>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</si>
  <si>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</si>
  <si>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</si>
  <si>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</si>
  <si>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</si>
  <si>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</si>
  <si>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</si>
  <si>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</si>
  <si>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</si>
  <si>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</si>
  <si>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</si>
  <si>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</si>
  <si>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</si>
  <si>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</si>
  <si>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</si>
  <si>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</si>
  <si>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</si>
  <si>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</si>
  <si>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</si>
  <si>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</si>
  <si>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</si>
  <si>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</si>
  <si>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</si>
  <si>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</si>
  <si>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</si>
  <si>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</si>
  <si>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</si>
  <si>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</si>
  <si>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</si>
  <si>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</si>
  <si>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</si>
  <si>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</si>
  <si>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</si>
  <si>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</si>
  <si>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</si>
  <si>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</si>
  <si>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</si>
  <si>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</si>
  <si>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</si>
  <si>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</si>
  <si>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</si>
  <si>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</si>
  <si>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</si>
  <si>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</si>
  <si>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</si>
  <si>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</si>
  <si>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</si>
  <si>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</si>
  <si>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</si>
  <si>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</si>
  <si>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</si>
  <si>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</si>
  <si>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</si>
  <si>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</si>
  <si>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</si>
  <si>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</si>
  <si>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</si>
  <si>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</si>
  <si>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</si>
  <si>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</si>
  <si>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</si>
  <si>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</si>
  <si>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</si>
  <si>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</si>
  <si>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</si>
  <si>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</si>
  <si>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</si>
  <si>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</si>
  <si>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</si>
  <si>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</si>
  <si>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</si>
  <si>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</si>
  <si>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</si>
  <si>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</si>
  <si>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</si>
  <si>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</si>
  <si>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</si>
  <si>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</si>
  <si>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</si>
  <si>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</si>
  <si>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</si>
  <si>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</si>
  <si>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</si>
  <si>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</si>
  <si>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</si>
  <si>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</si>
  <si>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</si>
  <si>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</si>
  <si>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</si>
  <si>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</si>
  <si>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</si>
  <si>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</si>
  <si>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</si>
  <si>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</si>
  <si>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</si>
  <si>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</si>
  <si>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</si>
  <si>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</si>
  <si>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</si>
  <si>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</si>
  <si>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</si>
  <si>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</si>
  <si>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</si>
  <si>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</si>
  <si>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</si>
  <si>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</si>
  <si>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</si>
  <si>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</si>
  <si>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</si>
  <si>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</si>
  <si>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</si>
  <si>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</si>
  <si>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</si>
  <si>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</si>
  <si>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</si>
  <si>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</si>
  <si>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</si>
  <si>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</si>
  <si>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</si>
  <si>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</si>
  <si>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</si>
  <si>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</si>
  <si>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</si>
  <si>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</si>
  <si>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</si>
  <si>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</si>
  <si>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</si>
  <si>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</si>
  <si>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</si>
  <si>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</si>
  <si>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</si>
  <si>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</si>
  <si>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</si>
  <si>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</si>
  <si>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</si>
  <si>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</si>
  <si>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</si>
  <si>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</si>
  <si>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</si>
  <si>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</si>
  <si>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</si>
  <si>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</si>
  <si>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</si>
  <si>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</si>
  <si>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</si>
  <si>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</si>
  <si>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</si>
  <si>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</si>
  <si>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</si>
  <si>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</si>
  <si>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</si>
  <si>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</si>
  <si>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</si>
  <si>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</si>
  <si>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</si>
  <si>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</si>
  <si>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</si>
  <si>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</si>
  <si>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</si>
  <si>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</si>
  <si>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</si>
  <si>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</si>
  <si>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</si>
  <si>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</si>
  <si>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</si>
  <si>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</si>
  <si>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</si>
  <si>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</si>
  <si>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</si>
  <si>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</si>
  <si>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</si>
  <si>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</si>
  <si>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</si>
  <si>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</si>
  <si>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</si>
  <si>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</si>
  <si>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</si>
  <si>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</si>
  <si>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</si>
  <si>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</si>
  <si>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</si>
  <si>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</si>
  <si>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</si>
  <si>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</si>
  <si>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</si>
  <si>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</si>
  <si>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</si>
  <si>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</si>
  <si>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</si>
  <si>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</si>
  <si>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</si>
  <si>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</si>
  <si>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</si>
  <si>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</si>
  <si>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</si>
  <si>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</si>
  <si>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</si>
  <si>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</si>
  <si>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</si>
  <si>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</si>
  <si>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</si>
  <si>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</si>
  <si>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</si>
  <si>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</si>
  <si>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</si>
  <si>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</si>
  <si>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</si>
  <si>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</si>
  <si>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</si>
  <si>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</si>
  <si>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</si>
  <si>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</si>
  <si>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</si>
  <si>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</si>
  <si>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</si>
  <si>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</si>
  <si>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</si>
  <si>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</si>
  <si>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</si>
  <si>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</si>
  <si>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</si>
  <si>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</si>
  <si>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</si>
  <si>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</si>
  <si>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</si>
  <si>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</si>
  <si>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</si>
  <si>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</si>
  <si>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</si>
  <si>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</si>
  <si>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</si>
  <si>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</si>
  <si>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</si>
  <si>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</si>
  <si>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</si>
  <si>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</si>
  <si>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</si>
  <si>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</si>
  <si>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</si>
  <si>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</si>
  <si>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</si>
  <si>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</si>
  <si>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</si>
  <si>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</si>
  <si>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</si>
  <si>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</si>
  <si>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</si>
  <si>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</si>
  <si>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</si>
  <si>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</si>
  <si>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</si>
  <si>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</si>
  <si>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</si>
  <si>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</si>
  <si>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</si>
  <si>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</si>
  <si>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</si>
  <si>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</si>
  <si>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</si>
  <si>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</si>
  <si>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</si>
  <si>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</si>
  <si>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</si>
  <si>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</si>
  <si>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</si>
  <si>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</si>
  <si>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</si>
  <si>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</si>
  <si>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</si>
  <si>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</si>
  <si>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</si>
  <si>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</si>
  <si>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</si>
  <si>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</si>
  <si>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</si>
  <si>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</si>
  <si>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</si>
  <si>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</si>
  <si>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</si>
  <si>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</si>
  <si>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</si>
  <si>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</si>
  <si>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</si>
  <si>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</si>
  <si>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</si>
  <si>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</si>
  <si>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</si>
  <si>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</si>
  <si>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</si>
  <si>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</si>
  <si>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</si>
  <si>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</si>
  <si>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</si>
  <si>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</si>
  <si>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</si>
  <si>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</si>
  <si>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</si>
  <si>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</si>
  <si>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</si>
  <si>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</si>
  <si>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</si>
  <si>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</si>
  <si>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</si>
  <si>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</si>
  <si>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</si>
  <si>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</si>
  <si>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</si>
  <si>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</si>
  <si>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</si>
  <si>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</si>
  <si>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</si>
  <si>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</si>
  <si>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</si>
  <si>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</si>
  <si>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</si>
  <si>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</si>
  <si>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</si>
  <si>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</si>
  <si>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</si>
  <si>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</si>
  <si>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</si>
  <si>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</si>
  <si>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</si>
  <si>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</si>
  <si>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</si>
  <si>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</si>
  <si>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</si>
  <si>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</si>
  <si>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</si>
  <si>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</si>
  <si>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</si>
  <si>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</si>
  <si>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</si>
  <si>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</si>
  <si>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</si>
  <si>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</si>
  <si>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</si>
  <si>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</si>
  <si>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</si>
  <si>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</si>
  <si>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</si>
  <si>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</si>
  <si>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</si>
  <si>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</si>
  <si>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</si>
  <si>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</si>
  <si>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</si>
  <si>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</si>
  <si>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</si>
  <si>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</si>
  <si>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</si>
  <si>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</si>
  <si>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</si>
  <si>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</si>
  <si>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</si>
  <si>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</si>
  <si>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</si>
  <si>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</si>
  <si>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</si>
  <si>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</si>
  <si>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</si>
  <si>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</si>
  <si>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</si>
  <si>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</si>
  <si>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</si>
  <si>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</si>
  <si>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</si>
  <si>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</si>
  <si>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</si>
  <si>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</si>
  <si>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</si>
  <si>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</si>
  <si>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</si>
  <si>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</si>
  <si>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</si>
  <si>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</si>
  <si>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</si>
  <si>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</si>
  <si>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</si>
  <si>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</si>
  <si>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</si>
  <si>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</si>
  <si>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</si>
  <si>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</si>
  <si>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</si>
  <si>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</si>
  <si>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</si>
  <si>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</si>
  <si>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</si>
  <si>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</si>
  <si>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</si>
  <si>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</si>
  <si>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</si>
  <si>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</si>
  <si>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</si>
  <si>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</si>
  <si>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</si>
  <si>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</si>
  <si>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</si>
  <si>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</si>
  <si>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</si>
  <si>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</si>
  <si>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</si>
  <si>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</si>
  <si>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</si>
  <si>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</si>
  <si>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</si>
  <si>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</si>
  <si>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</si>
  <si>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</si>
  <si>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</si>
  <si>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</si>
  <si>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</si>
  <si>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</si>
  <si>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</si>
  <si>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</si>
  <si>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</si>
  <si>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</si>
  <si>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</si>
  <si>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</si>
  <si>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</si>
  <si>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</si>
  <si>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</si>
  <si>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</si>
  <si>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</si>
  <si>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</si>
  <si>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</si>
  <si>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</si>
  <si>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</si>
  <si>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</si>
  <si>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</si>
  <si>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</si>
  <si>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</si>
  <si>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</si>
  <si>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</si>
  <si>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</si>
  <si>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</si>
  <si>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</si>
  <si>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</si>
  <si>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</si>
  <si>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</si>
  <si>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</si>
  <si>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</si>
  <si>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</si>
  <si>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</si>
  <si>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</si>
  <si>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</si>
  <si>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</si>
  <si>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</si>
  <si>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</si>
  <si>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</si>
  <si>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</si>
  <si>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</si>
  <si>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</si>
  <si>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</si>
  <si>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</si>
  <si>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</si>
  <si>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</si>
  <si>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</si>
  <si>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</si>
  <si>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</si>
  <si>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</si>
  <si>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</si>
  <si>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</si>
  <si>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</si>
  <si>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</si>
  <si>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</si>
  <si>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</si>
  <si>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</si>
  <si>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</si>
  <si>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</si>
  <si>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</si>
  <si>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</si>
  <si>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</si>
  <si>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</si>
  <si>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</si>
  <si>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</si>
  <si>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</si>
  <si>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</si>
  <si>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</si>
  <si>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</si>
  <si>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</si>
  <si>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</si>
  <si>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</si>
  <si>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</si>
  <si>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</si>
  <si>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</si>
  <si>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</si>
  <si>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</si>
  <si>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</si>
  <si>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</si>
  <si>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</si>
  <si>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</si>
  <si>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</si>
  <si>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</si>
  <si>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</si>
  <si>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</si>
  <si>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</si>
  <si>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</si>
  <si>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</si>
  <si>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</si>
  <si>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</si>
  <si>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</si>
  <si>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</si>
  <si>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</si>
  <si>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</si>
  <si>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</si>
  <si>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</si>
  <si>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</si>
  <si>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</si>
  <si>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</si>
  <si>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</si>
  <si>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</si>
  <si>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</si>
  <si>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</si>
  <si>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</si>
  <si>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</si>
  <si>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</si>
  <si>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</si>
  <si>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</si>
  <si>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</si>
  <si>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</si>
  <si>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</si>
  <si>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</si>
  <si>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</si>
  <si>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</si>
  <si>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</si>
  <si>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</si>
  <si>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</si>
  <si>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</si>
  <si>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</si>
  <si>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</si>
  <si>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</si>
  <si>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</si>
  <si>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</si>
  <si>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</si>
  <si>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</si>
  <si>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</si>
  <si>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</si>
  <si>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</si>
  <si>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</si>
  <si>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</si>
  <si>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</si>
  <si>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</si>
  <si>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</si>
  <si>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</si>
  <si>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</si>
  <si>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</si>
  <si>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</si>
  <si>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</si>
  <si>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</si>
  <si>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</si>
  <si>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</si>
  <si>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</si>
  <si>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</si>
  <si>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</si>
  <si>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</si>
  <si>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</si>
  <si>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</si>
  <si>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</si>
  <si>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</si>
  <si>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</si>
  <si>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</si>
  <si>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</si>
  <si>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</si>
  <si>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</si>
  <si>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</si>
  <si>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</si>
  <si>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</si>
  <si>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</si>
  <si>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</si>
  <si>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</si>
  <si>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</si>
  <si>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</si>
  <si>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</si>
  <si>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</si>
  <si>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</si>
  <si>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</si>
  <si>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</si>
  <si>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</si>
  <si>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</si>
  <si>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</si>
  <si>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</si>
  <si>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</si>
  <si>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</si>
  <si>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</si>
  <si>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</si>
  <si>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</si>
  <si>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</si>
  <si>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</si>
  <si>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</si>
  <si>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</si>
  <si>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</si>
  <si>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</si>
  <si>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</si>
  <si>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</si>
  <si>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</si>
  <si>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</si>
  <si>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</si>
  <si>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</si>
  <si>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</si>
  <si>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</si>
  <si>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</si>
  <si>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</si>
  <si>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</si>
  <si>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</si>
  <si>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</si>
  <si>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</si>
  <si>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</si>
  <si>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</si>
  <si>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</si>
  <si>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</si>
  <si>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</si>
  <si>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</si>
  <si>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</si>
  <si>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</si>
  <si>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</si>
  <si>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</si>
  <si>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</si>
  <si>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</si>
  <si>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</si>
  <si>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</si>
  <si>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</si>
  <si>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</si>
  <si>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</si>
  <si>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</si>
  <si>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</si>
  <si>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</si>
  <si>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</si>
  <si>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</si>
  <si>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</si>
  <si>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</si>
  <si>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</si>
  <si>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</si>
  <si>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</si>
  <si>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</si>
  <si>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</si>
  <si>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</si>
  <si>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</si>
  <si>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</si>
  <si>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</si>
  <si>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</si>
  <si>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</si>
  <si>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</si>
  <si>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</si>
  <si>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</si>
  <si>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</si>
  <si>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</si>
  <si>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</si>
  <si>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</si>
  <si>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</si>
  <si>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</si>
  <si>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</si>
  <si>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</si>
  <si>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</si>
  <si>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</si>
  <si>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</si>
  <si>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</si>
  <si>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</si>
  <si>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</si>
  <si>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</si>
  <si>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</si>
  <si>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</si>
  <si>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</si>
  <si>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</si>
  <si>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</si>
  <si>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</si>
  <si>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</si>
  <si>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</si>
  <si>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</si>
  <si>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</si>
  <si>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</si>
  <si>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</si>
  <si>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</si>
  <si>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</si>
  <si>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</si>
  <si>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</si>
  <si>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</si>
  <si>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</si>
  <si>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</si>
  <si>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</si>
  <si>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</si>
  <si>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</si>
  <si>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</si>
  <si>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</si>
  <si>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</si>
  <si>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</si>
  <si>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</si>
  <si>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</si>
  <si>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</si>
  <si>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</si>
  <si>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</si>
  <si>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</si>
  <si>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</si>
  <si>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</si>
  <si>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</si>
  <si>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</si>
  <si>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</si>
  <si>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</si>
  <si>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</si>
  <si>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</si>
  <si>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</si>
  <si>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</si>
  <si>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</si>
  <si>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</si>
  <si>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</si>
  <si>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</si>
  <si>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</si>
  <si>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</si>
  <si>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</si>
  <si>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</si>
  <si>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</si>
  <si>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</si>
  <si>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</si>
  <si>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</si>
  <si>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</si>
  <si>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</si>
  <si>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</si>
  <si>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</si>
  <si>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</si>
  <si>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</si>
  <si>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</si>
  <si>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</si>
  <si>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</si>
  <si>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</si>
  <si>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</si>
  <si>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</si>
  <si>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</si>
  <si>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</si>
  <si>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</si>
  <si>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</si>
  <si>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</si>
  <si>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</si>
  <si>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</si>
  <si>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</si>
  <si>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</si>
  <si>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</si>
  <si>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</si>
  <si>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</si>
  <si>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</si>
  <si>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</si>
  <si>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</si>
  <si>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</si>
  <si>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</si>
  <si>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</si>
  <si>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</si>
  <si>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</si>
  <si>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</si>
  <si>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</si>
  <si>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</si>
  <si>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</si>
  <si>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</si>
  <si>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</si>
  <si>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</si>
  <si>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</si>
  <si>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</si>
  <si>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</si>
  <si>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</si>
  <si>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</si>
  <si>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</si>
  <si>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</si>
  <si>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</si>
  <si>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</si>
  <si>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</si>
  <si>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</si>
  <si>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</si>
  <si>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</si>
  <si>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</si>
  <si>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</si>
  <si>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</si>
  <si>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</si>
  <si>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</si>
  <si>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</si>
  <si>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</si>
  <si>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</si>
  <si>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</si>
  <si>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</si>
  <si>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</si>
  <si>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</si>
  <si>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</si>
  <si>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</si>
  <si>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</si>
  <si>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</si>
  <si>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</si>
  <si>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</si>
  <si>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</si>
  <si>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</si>
  <si>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</si>
  <si>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</si>
  <si>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</si>
  <si>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</si>
  <si>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</si>
  <si>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</si>
  <si>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</si>
  <si>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</si>
  <si>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</si>
  <si>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</si>
  <si>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</si>
  <si>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</si>
  <si>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</si>
  <si>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</si>
  <si>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</si>
  <si>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</si>
  <si>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</si>
  <si>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</si>
  <si>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</si>
  <si>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</si>
  <si>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</si>
  <si>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</si>
  <si>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</si>
  <si>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</si>
  <si>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</si>
  <si>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</si>
  <si>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</si>
  <si>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</si>
  <si>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</si>
  <si>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</si>
  <si>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</si>
  <si>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</si>
  <si>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</si>
  <si>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</si>
  <si>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</si>
  <si>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</si>
  <si>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</si>
  <si>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</si>
  <si>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</si>
  <si>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</si>
  <si>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</si>
  <si>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</si>
  <si>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</si>
  <si>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</si>
  <si>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</si>
  <si>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</si>
  <si>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</si>
  <si>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</si>
  <si>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</si>
  <si>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</si>
  <si>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</si>
  <si>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</si>
  <si>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</si>
  <si>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</si>
  <si>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</si>
  <si>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</si>
  <si>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</si>
  <si>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</si>
  <si>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</si>
  <si>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</si>
  <si>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</si>
  <si>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</si>
  <si>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</si>
  <si>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</si>
  <si>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</si>
  <si>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</si>
  <si>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</si>
  <si>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</si>
  <si>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</si>
  <si>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</si>
  <si>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</si>
  <si>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</si>
  <si>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</si>
  <si>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</si>
  <si>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</si>
  <si>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</si>
  <si>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</si>
  <si>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</si>
  <si>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</si>
  <si>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</si>
  <si>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</si>
  <si>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</si>
  <si>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</si>
  <si>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</si>
  <si>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</si>
  <si>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</si>
  <si>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</si>
  <si>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</si>
  <si>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</si>
  <si>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</si>
  <si>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</si>
  <si>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</si>
  <si>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</si>
  <si>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</si>
  <si>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</si>
  <si>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</si>
  <si>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</si>
  <si>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</si>
  <si>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</si>
  <si>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</si>
  <si>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</si>
  <si>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</si>
  <si>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</si>
  <si>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</si>
  <si>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</si>
  <si>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</si>
  <si>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</si>
  <si>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</si>
  <si>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</si>
  <si>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</si>
  <si>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</si>
  <si>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</si>
  <si>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</si>
  <si>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</si>
  <si>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</si>
  <si>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</si>
  <si>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</si>
  <si>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</si>
  <si>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</si>
  <si>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</si>
  <si>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</si>
  <si>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</si>
  <si>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</si>
  <si>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</si>
  <si>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</si>
  <si>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</si>
  <si>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</si>
  <si>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</si>
  <si>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</si>
  <si>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</si>
  <si>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</si>
  <si>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</si>
  <si>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</si>
  <si>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</si>
  <si>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</si>
  <si>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</si>
  <si>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</si>
  <si>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</si>
  <si>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</si>
  <si>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</si>
  <si>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</si>
  <si>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</si>
  <si>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</si>
  <si>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</si>
  <si>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</si>
  <si>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</si>
  <si>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</si>
  <si>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</si>
  <si>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</si>
  <si>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</si>
  <si>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</si>
  <si>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</si>
  <si>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</si>
  <si>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</si>
  <si>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</si>
  <si>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</si>
  <si>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</si>
  <si>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</si>
  <si>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</si>
  <si>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</si>
  <si>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</si>
  <si>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</si>
  <si>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</si>
  <si>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</si>
  <si>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</si>
  <si>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</si>
  <si>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</si>
  <si>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</si>
  <si>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</si>
  <si>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</si>
  <si>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</si>
  <si>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</si>
  <si>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</si>
  <si>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</si>
  <si>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</si>
  <si>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</si>
  <si>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</si>
  <si>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</si>
  <si>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</si>
  <si>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</si>
  <si>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</si>
  <si>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</si>
  <si>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</si>
  <si>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</si>
  <si>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</si>
  <si>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</si>
  <si>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</si>
  <si>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</si>
  <si>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</si>
  <si>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</si>
  <si>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</si>
  <si>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</si>
  <si>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</si>
  <si>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</si>
  <si>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</si>
  <si>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</si>
  <si>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</si>
  <si>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</si>
  <si>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</si>
  <si>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</si>
  <si>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</si>
  <si>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</si>
  <si>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</si>
  <si>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</si>
  <si>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</si>
  <si>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</si>
  <si>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</si>
  <si>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</si>
  <si>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</si>
  <si>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</si>
  <si>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</si>
  <si>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</si>
  <si>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</si>
  <si>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</si>
  <si>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</si>
  <si>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</si>
  <si>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</si>
  <si>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</si>
  <si>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</si>
  <si>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</si>
  <si>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</si>
  <si>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</si>
  <si>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</si>
  <si>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</si>
  <si>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</si>
  <si>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</si>
  <si>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</si>
  <si>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</si>
  <si>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</si>
  <si>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</si>
  <si>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</si>
  <si>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</si>
  <si>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</si>
  <si>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</si>
  <si>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</si>
  <si>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</si>
  <si>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</si>
  <si>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</si>
  <si>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</si>
  <si>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</si>
  <si>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</si>
  <si>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</si>
  <si>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</si>
  <si>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</si>
  <si>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</si>
  <si>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</si>
  <si>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</si>
  <si>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</si>
  <si>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</si>
  <si>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</si>
  <si>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</si>
  <si>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</si>
  <si>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</si>
  <si>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</si>
  <si>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</si>
  <si>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</si>
  <si>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</si>
  <si>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</si>
  <si>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</si>
  <si>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</si>
  <si>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</si>
  <si>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</si>
  <si>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</si>
  <si>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</si>
  <si>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</si>
  <si>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</si>
  <si>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</si>
  <si>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</si>
  <si>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</si>
  <si>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</si>
  <si>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</si>
  <si>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</si>
  <si>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</si>
  <si>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</si>
  <si>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</si>
  <si>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</si>
  <si>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</si>
  <si>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</si>
  <si>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</si>
  <si>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</si>
  <si>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</si>
  <si>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</si>
  <si>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</si>
  <si>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</si>
  <si>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</si>
  <si>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</si>
  <si>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</si>
  <si>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</si>
  <si>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</si>
  <si>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</si>
  <si>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</si>
  <si>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</si>
  <si>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</si>
  <si>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</si>
  <si>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</si>
  <si>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</si>
  <si>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</si>
  <si>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</si>
  <si>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</si>
  <si>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</si>
  <si>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</si>
  <si>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</si>
  <si>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</si>
  <si>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</si>
  <si>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</si>
  <si>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</si>
  <si>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</si>
  <si>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</si>
  <si>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</si>
  <si>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</si>
  <si>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</si>
  <si>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</si>
  <si>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</si>
  <si>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</si>
  <si>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</si>
  <si>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</si>
  <si>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</si>
  <si>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</si>
  <si>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</si>
  <si>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</si>
  <si>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</si>
  <si>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</si>
  <si>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</si>
  <si>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</si>
  <si>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</si>
  <si>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</si>
  <si>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</si>
  <si>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</si>
  <si>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</si>
  <si>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</si>
  <si>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</si>
  <si>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</si>
  <si>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</si>
  <si>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</si>
  <si>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</si>
  <si>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</si>
  <si>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</si>
  <si>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</si>
  <si>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</si>
  <si>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</si>
  <si>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</si>
  <si>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</si>
  <si>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</si>
  <si>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</si>
  <si>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</si>
  <si>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</si>
  <si>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</si>
  <si>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</si>
  <si>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</si>
  <si>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</si>
  <si>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</si>
  <si>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</si>
  <si>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</si>
  <si>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</si>
  <si>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</si>
  <si>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</si>
  <si>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</si>
  <si>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</si>
  <si>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</si>
  <si>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</si>
  <si>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</si>
  <si>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</si>
  <si>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</si>
  <si>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</si>
  <si>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</si>
  <si>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</si>
  <si>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</si>
  <si>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</si>
  <si>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</si>
  <si>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</si>
  <si>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</si>
  <si>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</si>
  <si>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</si>
  <si>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</si>
  <si>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</si>
  <si>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</si>
  <si>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</si>
  <si>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</si>
  <si>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</si>
  <si>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</si>
  <si>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</si>
  <si>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</si>
  <si>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</si>
  <si>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</si>
  <si>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</si>
  <si>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</si>
  <si>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</si>
  <si>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</si>
  <si>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</si>
  <si>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</si>
  <si>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</si>
  <si>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</si>
  <si>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</si>
  <si>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</si>
  <si>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</si>
  <si>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</si>
  <si>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</si>
  <si>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</si>
  <si>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</si>
  <si>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</si>
  <si>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</si>
  <si>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</si>
  <si>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</si>
  <si>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</si>
  <si>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</si>
  <si>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</si>
  <si>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</si>
  <si>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</si>
  <si>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</si>
  <si>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</si>
  <si>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</si>
  <si>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</si>
  <si>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</si>
  <si>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</si>
  <si>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</si>
  <si>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</si>
  <si>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</si>
  <si>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</si>
  <si>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</si>
  <si>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</si>
  <si>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</si>
  <si>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</si>
  <si>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</si>
  <si>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</si>
  <si>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</si>
  <si>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</si>
  <si>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</si>
  <si>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</si>
  <si>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</si>
  <si>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</si>
  <si>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</si>
  <si>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</si>
  <si>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</si>
  <si>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</si>
  <si>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</si>
  <si>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</si>
  <si>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</si>
  <si>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</si>
  <si>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</si>
  <si>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</si>
  <si>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</si>
  <si>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</si>
  <si>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</si>
  <si>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</si>
  <si>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</si>
  <si>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</si>
  <si>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</si>
  <si>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</si>
  <si>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</si>
  <si>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</si>
  <si>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</si>
  <si>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</si>
  <si>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</si>
  <si>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</si>
  <si>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</si>
  <si>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</si>
  <si>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</si>
  <si>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</si>
  <si>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</si>
  <si>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</si>
  <si>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</si>
  <si>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</si>
  <si>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</si>
  <si>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</si>
  <si>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</si>
  <si>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</si>
  <si>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</si>
  <si>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</si>
  <si>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</si>
  <si>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</si>
  <si>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</si>
  <si>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</si>
  <si>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</si>
  <si>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</si>
  <si>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</si>
  <si>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</si>
  <si>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</si>
  <si>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</si>
  <si>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</si>
  <si>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</si>
  <si>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</si>
  <si>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</si>
  <si>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</si>
  <si>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</si>
  <si>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</si>
  <si>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</si>
  <si>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</si>
  <si>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</si>
  <si>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</si>
  <si>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</si>
  <si>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</si>
  <si>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</si>
  <si>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</si>
  <si>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</si>
  <si>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</si>
  <si>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</si>
  <si>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</si>
  <si>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</si>
  <si>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</si>
  <si>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</si>
  <si>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</si>
  <si>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</si>
  <si>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</si>
  <si>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</si>
  <si>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</si>
  <si>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</si>
  <si>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</si>
  <si>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</si>
  <si>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</si>
  <si>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</si>
  <si>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</si>
  <si>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</si>
  <si>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</si>
  <si>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</si>
  <si>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</si>
  <si>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</si>
  <si>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</si>
  <si>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</si>
  <si>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</si>
  <si>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</si>
  <si>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</si>
  <si>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</si>
  <si>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</si>
  <si>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</si>
  <si>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</si>
  <si>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</si>
  <si>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</si>
  <si>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</si>
  <si>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</si>
  <si>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</si>
  <si>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</si>
  <si>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</si>
  <si>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</si>
  <si>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</si>
  <si>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</si>
  <si>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</si>
  <si>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</si>
  <si>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</si>
  <si>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</si>
  <si>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</si>
  <si>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</si>
  <si>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</si>
  <si>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</si>
  <si>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</si>
  <si>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</si>
  <si>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</si>
  <si>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</si>
  <si>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</si>
  <si>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</si>
  <si>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</si>
  <si>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</si>
  <si>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</si>
  <si>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</si>
  <si>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</si>
  <si>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</si>
  <si>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</si>
  <si>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</si>
  <si>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</si>
  <si>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</si>
  <si>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</si>
  <si>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</si>
  <si>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</si>
  <si>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</si>
  <si>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</si>
  <si>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</si>
  <si>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</si>
  <si>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</si>
  <si>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</si>
  <si>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</si>
  <si>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</si>
  <si>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</si>
  <si>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</si>
  <si>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</si>
  <si>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</si>
  <si>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</si>
  <si>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</si>
  <si>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</si>
  <si>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</si>
  <si>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</si>
  <si>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</si>
  <si>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</si>
  <si>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</si>
  <si>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</si>
  <si>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</si>
  <si>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</si>
  <si>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</si>
  <si>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</si>
  <si>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</si>
  <si>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</si>
  <si>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</si>
  <si>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</si>
  <si>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</si>
  <si>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</si>
  <si>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</si>
  <si>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</si>
  <si>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</si>
  <si>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</si>
  <si>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</si>
  <si>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</si>
  <si>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</si>
  <si>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</si>
  <si>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</si>
  <si>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</si>
  <si>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</si>
  <si>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</si>
  <si>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</si>
  <si>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</si>
  <si>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</si>
  <si>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</si>
  <si>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</si>
  <si>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</si>
  <si>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</si>
  <si>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</si>
  <si>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</si>
  <si>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</si>
  <si>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</si>
  <si>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</si>
  <si>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</si>
  <si>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</si>
  <si>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</si>
  <si>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</si>
  <si>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</si>
  <si>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</si>
  <si>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</si>
  <si>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</si>
  <si>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</si>
  <si>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</si>
  <si>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</si>
  <si>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</si>
  <si>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</si>
  <si>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</si>
  <si>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</si>
  <si>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</si>
  <si>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</si>
  <si>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</si>
  <si>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</si>
  <si>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</si>
  <si>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</si>
  <si>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</si>
  <si>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</si>
  <si>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</si>
  <si>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</si>
  <si>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</si>
  <si>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</si>
  <si>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</si>
  <si>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</si>
  <si>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</si>
  <si>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</si>
  <si>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</si>
  <si>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</si>
  <si>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</si>
  <si>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</si>
  <si>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</si>
  <si>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</si>
  <si>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</si>
  <si>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</si>
  <si>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</si>
  <si>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</si>
  <si>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</si>
  <si>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</si>
  <si>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</si>
  <si>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</si>
  <si>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</si>
  <si>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</si>
  <si>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</si>
  <si>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</si>
  <si>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</si>
  <si>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</si>
  <si>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</si>
  <si>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</si>
  <si>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</si>
  <si>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</si>
  <si>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</si>
  <si>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</si>
  <si>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</si>
  <si>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</si>
  <si>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</si>
  <si>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</si>
  <si>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</si>
  <si>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</si>
  <si>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</si>
  <si>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</si>
  <si>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</si>
  <si>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</si>
  <si>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</si>
  <si>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</si>
  <si>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</si>
  <si>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</si>
  <si>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</si>
  <si>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</si>
  <si>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</si>
  <si>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</si>
  <si>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</si>
  <si>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</si>
  <si>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</si>
  <si>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</si>
  <si>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</si>
  <si>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</si>
  <si>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</si>
  <si>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</si>
  <si>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</si>
  <si>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</si>
  <si>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</si>
  <si>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</si>
  <si>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</si>
  <si>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</si>
  <si>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</si>
  <si>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</si>
  <si>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</si>
  <si>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</si>
  <si>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</si>
  <si>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</si>
  <si>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</si>
  <si>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</si>
  <si>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</si>
  <si>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</si>
  <si>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</si>
  <si>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</si>
  <si>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</si>
  <si>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</si>
  <si>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</si>
  <si>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</si>
  <si>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</si>
  <si>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</si>
  <si>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</si>
  <si>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</si>
  <si>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</si>
  <si>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</si>
  <si>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</si>
  <si>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</si>
  <si>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</si>
  <si>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</si>
  <si>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</si>
  <si>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</si>
  <si>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</si>
  <si>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</si>
  <si>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</si>
  <si>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</si>
  <si>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</si>
  <si>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</si>
  <si>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</si>
  <si>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</si>
  <si>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</si>
  <si>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</si>
  <si>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</si>
  <si>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</si>
  <si>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</si>
  <si>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</si>
  <si>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</si>
  <si>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</si>
  <si>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</si>
  <si>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</si>
  <si>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</si>
  <si>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</si>
  <si>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</si>
  <si>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</si>
  <si>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</si>
  <si>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</si>
  <si>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</si>
  <si>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</si>
  <si>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</si>
  <si>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</si>
  <si>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</si>
  <si>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</si>
  <si>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</si>
  <si>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</si>
  <si>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</si>
  <si>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</si>
  <si>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</si>
  <si>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</si>
  <si>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</si>
  <si>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</si>
  <si>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</si>
  <si>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</si>
  <si>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</si>
  <si>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</si>
  <si>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</si>
  <si>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</si>
  <si>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</si>
  <si>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</si>
  <si>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</si>
  <si>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</si>
  <si>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</si>
  <si>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</si>
  <si>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</si>
  <si>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</si>
  <si>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</si>
  <si>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</si>
  <si>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</si>
  <si>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</si>
  <si>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</si>
  <si>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</si>
  <si>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</si>
  <si>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</si>
  <si>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</si>
  <si>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</si>
  <si>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</si>
  <si>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</si>
  <si>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</si>
  <si>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</si>
  <si>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</si>
  <si>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</si>
  <si>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</si>
  <si>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</si>
  <si>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</si>
  <si>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</si>
  <si>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</si>
  <si>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</si>
  <si>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</si>
  <si>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</si>
  <si>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</si>
  <si>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</si>
  <si>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</si>
  <si>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</si>
  <si>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</si>
  <si>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</si>
  <si>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</si>
  <si>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</si>
  <si>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</si>
  <si>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</si>
  <si>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</si>
  <si>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</si>
  <si>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</si>
  <si>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</si>
  <si>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</si>
  <si>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</si>
  <si>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</si>
  <si>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</si>
  <si>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</si>
  <si>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</si>
  <si>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</si>
  <si>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</si>
  <si>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</si>
  <si>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</si>
  <si>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</si>
  <si>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</si>
  <si>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</si>
  <si>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</si>
  <si>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</si>
  <si>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</si>
  <si>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</si>
  <si>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</si>
  <si>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</si>
  <si>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</si>
  <si>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</si>
  <si>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</si>
  <si>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</si>
  <si>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</si>
  <si>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</si>
  <si>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</si>
  <si>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</si>
  <si>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</si>
  <si>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</si>
  <si>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</si>
  <si>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</si>
  <si>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</si>
  <si>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</si>
  <si>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</si>
  <si>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</si>
  <si>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</si>
  <si>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</si>
  <si>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</si>
  <si>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</si>
  <si>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</si>
  <si>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</si>
  <si>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</si>
  <si>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</si>
  <si>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</si>
  <si>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</si>
  <si>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</si>
  <si>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</si>
  <si>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</si>
  <si>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</si>
  <si>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</si>
  <si>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</si>
  <si>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</si>
  <si>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</si>
  <si>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</si>
  <si>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</si>
  <si>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</si>
  <si>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</si>
  <si>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</si>
  <si>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</si>
  <si>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</si>
  <si>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</si>
  <si>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</si>
  <si>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</si>
  <si>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</si>
  <si>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</si>
  <si>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</si>
  <si>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</si>
  <si>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</si>
  <si>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</si>
  <si>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</si>
  <si>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</si>
  <si>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</si>
  <si>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</si>
  <si>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</si>
  <si>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</si>
  <si>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</si>
  <si>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</si>
  <si>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</si>
  <si>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</si>
  <si>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</si>
  <si>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</si>
  <si>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</si>
  <si>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</si>
  <si>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</si>
  <si>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</si>
  <si>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</si>
  <si>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</si>
  <si>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</si>
  <si>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</si>
  <si>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</si>
  <si>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</si>
  <si>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</si>
  <si>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</si>
  <si>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</si>
  <si>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</si>
  <si>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</si>
  <si>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</si>
  <si>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</si>
  <si>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</si>
  <si>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</si>
  <si>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</si>
  <si>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</si>
  <si>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</si>
  <si>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</si>
  <si>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</si>
  <si>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</si>
  <si>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</si>
  <si>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</si>
  <si>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</si>
  <si>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</si>
  <si>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</si>
  <si>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</si>
  <si>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</si>
  <si>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</si>
  <si>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</si>
  <si>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</si>
  <si>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</si>
  <si>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</si>
  <si>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</si>
  <si>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</si>
  <si>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</si>
  <si>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</si>
  <si>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</si>
  <si>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</si>
  <si>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</si>
  <si>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</si>
  <si>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</si>
  <si>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</si>
  <si>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</si>
  <si>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</si>
  <si>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</si>
  <si>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</si>
  <si>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</si>
  <si>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</si>
  <si>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</si>
  <si>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</si>
  <si>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</si>
  <si>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</si>
  <si>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</si>
  <si>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</si>
  <si>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</si>
  <si>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</si>
  <si>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</si>
  <si>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</si>
  <si>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</si>
  <si>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</si>
  <si>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</si>
  <si>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</si>
  <si>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</si>
  <si>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</si>
  <si>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</si>
  <si>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</si>
  <si>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</si>
  <si>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</si>
  <si>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</si>
  <si>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</si>
  <si>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</si>
  <si>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</si>
  <si>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</si>
  <si>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</si>
  <si>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</si>
  <si>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</si>
  <si>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</si>
  <si>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</si>
  <si>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</si>
  <si>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</si>
  <si>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</si>
  <si>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</si>
  <si>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</si>
  <si>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</si>
  <si>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</si>
  <si>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</si>
  <si>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</si>
  <si>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</si>
  <si>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</si>
  <si>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</si>
  <si>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</si>
  <si>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</si>
  <si>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</si>
  <si>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</si>
  <si>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</si>
  <si>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</si>
  <si>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</si>
  <si>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</si>
  <si>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</si>
  <si>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</si>
  <si>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</si>
  <si>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</si>
  <si>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</si>
  <si>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</si>
  <si>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</si>
  <si>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</si>
  <si>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</si>
  <si>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</si>
  <si>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</si>
  <si>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</si>
  <si>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</si>
  <si>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</si>
  <si>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</si>
  <si>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</si>
  <si>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</si>
  <si>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</si>
  <si>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</si>
  <si>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</si>
  <si>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</si>
  <si>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</si>
  <si>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</si>
  <si>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</si>
  <si>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</si>
  <si>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</si>
  <si>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</si>
  <si>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</si>
  <si>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</si>
  <si>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</si>
  <si>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</si>
  <si>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</si>
  <si>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</si>
  <si>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</si>
  <si>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</si>
  <si>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</si>
  <si>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</si>
  <si>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</si>
  <si>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</si>
  <si>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</si>
  <si>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</si>
  <si>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</si>
  <si>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</si>
  <si>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</si>
  <si>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</si>
  <si>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</si>
  <si>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</si>
  <si>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</si>
  <si>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</si>
  <si>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</si>
  <si>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</si>
  <si>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</si>
  <si>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</si>
  <si>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</si>
  <si>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</si>
  <si>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</si>
  <si>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</si>
  <si>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</si>
  <si>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</si>
  <si>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</si>
  <si>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</si>
  <si>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</si>
  <si>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</si>
  <si>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</si>
  <si>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</si>
  <si>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</si>
  <si>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</si>
  <si>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</si>
  <si>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</si>
  <si>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</si>
  <si>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</si>
  <si>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</si>
  <si>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</si>
  <si>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</si>
  <si>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</si>
  <si>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</si>
  <si>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</si>
  <si>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</si>
  <si>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</si>
  <si>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</si>
  <si>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</si>
  <si>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</si>
  <si>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</si>
  <si>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</si>
  <si>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</si>
  <si>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</si>
  <si>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</si>
  <si>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</si>
  <si>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</si>
  <si>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</si>
  <si>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</si>
  <si>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</si>
  <si>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</si>
  <si>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</si>
  <si>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</si>
  <si>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</si>
  <si>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</si>
  <si>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</si>
  <si>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</si>
  <si>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</si>
  <si>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</si>
  <si>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</si>
  <si>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</si>
  <si>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</si>
  <si>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</si>
  <si>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</si>
  <si>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</si>
  <si>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</si>
  <si>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</si>
  <si>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</si>
  <si>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</si>
  <si>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</si>
  <si>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</si>
  <si>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</si>
  <si>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</si>
  <si>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</si>
  <si>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</si>
  <si>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</si>
  <si>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</si>
  <si>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</si>
  <si>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</si>
  <si>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</si>
  <si>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</si>
  <si>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</si>
  <si>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</si>
  <si>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</si>
  <si>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</si>
  <si>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</si>
  <si>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</si>
  <si>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</si>
  <si>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</si>
  <si>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</si>
  <si>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</si>
  <si>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</si>
  <si>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</si>
  <si>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</si>
  <si>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</si>
  <si>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</si>
  <si>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</si>
  <si>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</si>
  <si>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</si>
  <si>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</si>
  <si>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</si>
  <si>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</si>
  <si>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</si>
  <si>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</si>
  <si>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</si>
  <si>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</si>
  <si>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</si>
  <si>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</si>
  <si>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</si>
  <si>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</si>
  <si>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</si>
  <si>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</si>
  <si>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</si>
  <si>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</si>
  <si>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</si>
  <si>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</si>
  <si>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</si>
  <si>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</si>
  <si>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</si>
  <si>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</si>
  <si>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</si>
  <si>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</si>
  <si>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</si>
  <si>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</si>
  <si>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</si>
  <si>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</si>
  <si>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</si>
  <si>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</si>
  <si>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</si>
  <si>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</si>
  <si>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</si>
  <si>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</si>
  <si>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</si>
  <si>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</si>
  <si>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</si>
  <si>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</si>
  <si>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</si>
  <si>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</si>
  <si>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</si>
  <si>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</si>
  <si>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</si>
  <si>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</si>
  <si>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</si>
  <si>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</si>
  <si>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</si>
  <si>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</si>
  <si>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</si>
  <si>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</si>
  <si>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</si>
  <si>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</si>
  <si>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</si>
  <si>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</si>
  <si>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</si>
  <si>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</si>
  <si>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</si>
  <si>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</si>
  <si>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</si>
  <si>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</si>
  <si>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</si>
  <si>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</si>
  <si>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</si>
  <si>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</si>
  <si>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</si>
  <si>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</si>
  <si>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</si>
  <si>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</si>
  <si>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</si>
  <si>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</si>
  <si>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</si>
  <si>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</si>
  <si>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</si>
  <si>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</si>
  <si>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</si>
  <si>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</si>
  <si>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</si>
  <si>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</si>
  <si>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</si>
  <si>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</si>
  <si>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</si>
  <si>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</si>
  <si>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</si>
  <si>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</si>
  <si>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</si>
  <si>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</si>
  <si>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</si>
  <si>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</si>
  <si>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</si>
  <si>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</si>
  <si>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</si>
  <si>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</si>
  <si>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</si>
  <si>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</si>
  <si>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</si>
  <si>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</si>
  <si>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</si>
  <si>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</si>
  <si>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</si>
  <si>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</si>
  <si>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</si>
  <si>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</si>
  <si>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</si>
  <si>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</si>
  <si>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</si>
  <si>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</si>
  <si>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</si>
  <si>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</si>
  <si>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</si>
  <si>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</si>
  <si>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</si>
  <si>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</si>
  <si>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</si>
  <si>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</si>
  <si>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</si>
  <si>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</si>
  <si>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</si>
  <si>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</si>
  <si>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</si>
  <si>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</si>
  <si>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</si>
  <si>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</si>
  <si>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</si>
  <si>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</si>
  <si>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</si>
  <si>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</si>
  <si>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</si>
  <si>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</si>
  <si>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</si>
  <si>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</si>
  <si>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</si>
  <si>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</si>
  <si>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</si>
  <si>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</si>
  <si>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</si>
  <si>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</si>
  <si>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</si>
  <si>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</si>
  <si>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</si>
  <si>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</si>
  <si>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</si>
  <si>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</si>
  <si>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</si>
  <si>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</si>
  <si>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</si>
  <si>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</si>
  <si>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</si>
  <si>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</si>
  <si>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</si>
  <si>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</si>
  <si>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</si>
  <si>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</si>
  <si>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</si>
  <si>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</si>
  <si>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</si>
  <si>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</si>
  <si>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</si>
  <si>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</si>
  <si>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</si>
  <si>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</si>
  <si>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</si>
  <si>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</si>
  <si>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</si>
  <si>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</si>
  <si>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</si>
  <si>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</si>
  <si>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</si>
  <si>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</si>
  <si>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</si>
  <si>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</si>
  <si>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</si>
  <si>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</si>
  <si>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</si>
  <si>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</si>
  <si>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</si>
  <si>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</si>
  <si>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</si>
  <si>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</si>
  <si>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</si>
  <si>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</si>
  <si>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</si>
  <si>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</si>
  <si>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</si>
  <si>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</si>
  <si>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</si>
  <si>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</si>
  <si>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</si>
  <si>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</si>
  <si>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</si>
  <si>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</si>
  <si>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</si>
  <si>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</si>
  <si>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</si>
  <si>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</si>
  <si>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</si>
  <si>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</si>
  <si>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</si>
  <si>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</si>
  <si>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</si>
  <si>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</si>
  <si>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</si>
  <si>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</si>
  <si>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</si>
  <si>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</si>
  <si>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</si>
  <si>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</si>
  <si>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</si>
  <si>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</si>
  <si>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</si>
  <si>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</si>
  <si>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</si>
  <si>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</si>
  <si>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</si>
  <si>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</si>
  <si>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</si>
  <si>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</si>
  <si>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</si>
  <si>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</si>
  <si>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</si>
  <si>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</si>
  <si>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</si>
  <si>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</si>
  <si>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</si>
  <si>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</si>
  <si>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</si>
  <si>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</si>
  <si>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</si>
  <si>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</si>
  <si>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</si>
  <si>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</si>
  <si>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</si>
  <si>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</si>
  <si>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</si>
  <si>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</si>
  <si>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</si>
  <si>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</si>
  <si>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</si>
  <si>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</si>
  <si>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</si>
  <si>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</si>
  <si>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</si>
  <si>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</si>
  <si>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</si>
  <si>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</si>
  <si>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</si>
  <si>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</si>
  <si>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</si>
  <si>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</si>
  <si>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</si>
  <si>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</si>
  <si>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</si>
  <si>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</si>
  <si>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</si>
  <si>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</si>
  <si>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</si>
  <si>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</si>
  <si>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</si>
  <si>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</si>
  <si>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</si>
  <si>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</si>
  <si>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</si>
  <si>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</si>
  <si>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</si>
  <si>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</si>
  <si>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</si>
  <si>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</si>
  <si>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</si>
  <si>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</si>
  <si>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</si>
  <si>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</si>
  <si>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</si>
  <si>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</si>
  <si>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</si>
  <si>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</si>
  <si>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</si>
  <si>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</si>
  <si>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</si>
  <si>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</si>
  <si>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</si>
  <si>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</si>
  <si>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</si>
  <si>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</si>
  <si>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</si>
  <si>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</si>
  <si>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</si>
  <si>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</si>
  <si>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</si>
  <si>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</si>
  <si>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</si>
  <si>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</si>
  <si>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</si>
  <si>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</si>
  <si>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</si>
  <si>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</si>
  <si>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</si>
  <si>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</si>
  <si>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</si>
  <si>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</si>
  <si>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</si>
  <si>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</si>
  <si>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</si>
  <si>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</si>
  <si>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</si>
  <si>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</si>
  <si>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</si>
  <si>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</si>
  <si>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</si>
  <si>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</si>
  <si>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</si>
  <si>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</si>
  <si>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</si>
  <si>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</si>
  <si>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</si>
  <si>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</si>
  <si>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</si>
  <si>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</si>
  <si>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</si>
  <si>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</si>
  <si>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</si>
  <si>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</si>
  <si>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</si>
  <si>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</si>
  <si>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</si>
  <si>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</si>
  <si>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</si>
  <si>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</si>
  <si>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</si>
  <si>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</si>
  <si>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</si>
  <si>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</si>
  <si>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</si>
  <si>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</si>
  <si>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</si>
  <si>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</si>
  <si>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</si>
  <si>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</si>
  <si>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</si>
  <si>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</si>
  <si>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</si>
  <si>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</si>
  <si>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</si>
  <si>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</si>
  <si>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</si>
  <si>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</si>
  <si>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</si>
  <si>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</si>
  <si>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</si>
  <si>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</si>
  <si>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</si>
  <si>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</si>
  <si>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</si>
  <si>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</si>
  <si>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</si>
  <si>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</si>
  <si>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</si>
  <si>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</si>
  <si>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</si>
  <si>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</si>
  <si>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</si>
  <si>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</si>
  <si>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</si>
  <si>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</si>
  <si>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</si>
  <si>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</si>
  <si>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</si>
  <si>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</si>
  <si>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</si>
  <si>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</si>
  <si>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</si>
  <si>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</si>
  <si>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</si>
  <si>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</si>
  <si>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</si>
  <si>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</si>
  <si>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</si>
  <si>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</si>
  <si>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</si>
  <si>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</si>
  <si>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</si>
  <si>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</si>
  <si>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</si>
  <si>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</si>
  <si>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</si>
  <si>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</si>
  <si>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</si>
  <si>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</si>
  <si>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</si>
  <si>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</si>
  <si>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</si>
  <si>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</si>
  <si>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</si>
  <si>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</si>
  <si>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</si>
  <si>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</si>
  <si>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</si>
  <si>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</si>
  <si>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</si>
  <si>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</si>
  <si>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</si>
  <si>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</si>
  <si>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</si>
  <si>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</si>
  <si>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</si>
  <si>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</si>
  <si>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</si>
  <si>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</si>
  <si>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</si>
  <si>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</si>
  <si>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</si>
  <si>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</si>
  <si>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</si>
  <si>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</si>
  <si>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</si>
  <si>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</si>
  <si>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</si>
  <si>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</si>
  <si>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</si>
  <si>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</si>
  <si>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</si>
  <si>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</si>
  <si>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</si>
  <si>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</si>
  <si>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</si>
  <si>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</si>
  <si>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</si>
  <si>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</si>
  <si>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</si>
  <si>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</si>
  <si>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</si>
  <si>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</si>
  <si>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</si>
  <si>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</si>
  <si>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</si>
  <si>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</si>
  <si>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</si>
  <si>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</si>
  <si>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</si>
  <si>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</si>
  <si>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</si>
  <si>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</si>
  <si>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</si>
  <si>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</si>
  <si>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</si>
  <si>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</si>
  <si>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</si>
  <si>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</si>
  <si>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</si>
  <si>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</si>
  <si>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</si>
  <si>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</si>
  <si>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</si>
  <si>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</si>
  <si>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</si>
  <si>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</si>
  <si>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</si>
  <si>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</si>
  <si>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</si>
  <si>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</si>
  <si>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</si>
  <si>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</si>
  <si>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</si>
  <si>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</si>
  <si>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</si>
  <si>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</si>
  <si>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</si>
  <si>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</si>
  <si>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</si>
  <si>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</si>
  <si>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</si>
  <si>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</si>
  <si>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</si>
  <si>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</si>
  <si>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</si>
  <si>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</si>
  <si>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</si>
  <si>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</si>
  <si>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</si>
  <si>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</si>
  <si>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</si>
  <si>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</si>
  <si>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</si>
  <si>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</si>
  <si>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</si>
  <si>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</si>
  <si>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</si>
  <si>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</si>
  <si>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</si>
  <si>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</si>
  <si>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</si>
  <si>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</si>
  <si>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</si>
  <si>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</si>
  <si>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</si>
  <si>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</si>
  <si>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</si>
  <si>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</si>
  <si>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</si>
  <si>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</si>
  <si>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</si>
  <si>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</si>
  <si>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</si>
  <si>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</si>
  <si>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</si>
  <si>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</si>
  <si>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</si>
  <si>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</si>
  <si>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</si>
  <si>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</si>
  <si>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</si>
  <si>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</si>
  <si>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</si>
  <si>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</si>
  <si>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</si>
  <si>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</si>
  <si>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</si>
  <si>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</si>
  <si>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</si>
  <si>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</si>
  <si>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</si>
  <si>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</si>
  <si>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</si>
  <si>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</si>
  <si>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</si>
  <si>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</si>
  <si>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</si>
  <si>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</si>
  <si>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</si>
  <si>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</si>
  <si>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</si>
  <si>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</si>
  <si>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</si>
  <si>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</si>
  <si>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</si>
  <si>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</si>
  <si>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</si>
  <si>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</si>
  <si>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</si>
  <si>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</si>
  <si>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</si>
  <si>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</si>
  <si>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</si>
  <si>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</si>
  <si>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</si>
  <si>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</si>
  <si>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</si>
  <si>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</si>
  <si>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</si>
  <si>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</si>
  <si>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</si>
  <si>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</si>
  <si>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</si>
  <si>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</si>
  <si>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</si>
  <si>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</si>
  <si>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</si>
  <si>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</si>
  <si>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</si>
  <si>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</si>
  <si>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</si>
  <si>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</si>
  <si>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</si>
  <si>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</si>
  <si>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</si>
  <si>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</si>
  <si>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</si>
  <si>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</si>
  <si>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</si>
  <si>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</si>
  <si>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</si>
  <si>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</si>
  <si>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</si>
  <si>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</si>
  <si>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</si>
  <si>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</si>
  <si>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</si>
  <si>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</si>
  <si>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</si>
  <si>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</si>
  <si>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</si>
  <si>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</si>
  <si>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</si>
  <si>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</si>
  <si>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</si>
  <si>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</si>
  <si>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</si>
  <si>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</si>
  <si>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</si>
  <si>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</si>
  <si>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</si>
  <si>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</si>
  <si>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</si>
  <si>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</si>
  <si>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</si>
  <si>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</si>
  <si>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</si>
  <si>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</si>
  <si>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</si>
  <si>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</si>
  <si>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</si>
  <si>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</si>
  <si>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</si>
  <si>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</si>
  <si>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</si>
  <si>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</si>
  <si>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</si>
  <si>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</si>
  <si>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</si>
  <si>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</si>
  <si>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</si>
  <si>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</si>
  <si>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</si>
  <si>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</si>
  <si>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</si>
  <si>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</si>
  <si>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</si>
  <si>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</si>
  <si>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</si>
  <si>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</si>
  <si>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</si>
  <si>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</si>
  <si>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</si>
  <si>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</si>
  <si>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</si>
  <si>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</si>
  <si>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</si>
  <si>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</si>
  <si>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</si>
  <si>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</si>
  <si>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</si>
  <si>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</si>
  <si>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</si>
  <si>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</si>
  <si>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</si>
  <si>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</si>
  <si>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</si>
  <si>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</si>
  <si>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</si>
  <si>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</si>
  <si>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</si>
  <si>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</si>
  <si>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</si>
  <si>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</si>
  <si>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</si>
  <si>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</si>
  <si>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</si>
  <si>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</si>
  <si>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</si>
  <si>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</si>
  <si>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</si>
  <si>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</si>
  <si>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</si>
  <si>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</si>
  <si>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</si>
  <si>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</si>
  <si>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</si>
  <si>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</si>
  <si>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</si>
  <si>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</si>
  <si>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</si>
  <si>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</si>
  <si>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</si>
  <si>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</si>
  <si>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</si>
  <si>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</si>
  <si>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</si>
  <si>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</si>
  <si>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</si>
  <si>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</si>
  <si>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</si>
  <si>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</si>
  <si>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</si>
  <si>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</si>
  <si>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</si>
  <si>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</si>
  <si>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</si>
  <si>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</si>
  <si>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</si>
  <si>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</si>
  <si>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</si>
  <si>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</si>
  <si>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</si>
  <si>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</si>
  <si>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</si>
  <si>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</si>
  <si>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</si>
  <si>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</si>
  <si>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</si>
  <si>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</si>
  <si>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</si>
  <si>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</si>
  <si>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</si>
  <si>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</si>
  <si>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</si>
  <si>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</si>
  <si>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</si>
  <si>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</si>
  <si>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</si>
  <si>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</si>
  <si>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</si>
  <si>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</si>
  <si>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</si>
  <si>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</si>
  <si>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</si>
  <si>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</si>
  <si>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</si>
  <si>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</si>
  <si>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</si>
  <si>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</si>
  <si>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</si>
  <si>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</si>
  <si>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</si>
  <si>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</si>
  <si>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</si>
  <si>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</si>
  <si>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</si>
  <si>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</si>
  <si>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</si>
  <si>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</si>
  <si>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</si>
  <si>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</si>
  <si>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</si>
  <si>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</si>
  <si>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</si>
  <si>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</si>
  <si>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</si>
  <si>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</si>
  <si>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</si>
  <si>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</si>
  <si>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</si>
  <si>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</si>
  <si>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</si>
  <si>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</si>
  <si>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</si>
  <si>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</si>
  <si>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</si>
  <si>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</si>
  <si>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</si>
  <si>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</si>
  <si>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</si>
  <si>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</si>
  <si>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</si>
  <si>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</si>
  <si>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</si>
  <si>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</si>
  <si>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</si>
  <si>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</si>
  <si>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</si>
  <si>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</si>
  <si>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</si>
  <si>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</si>
  <si>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</si>
  <si>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</si>
  <si>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</si>
  <si>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</si>
  <si>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</si>
  <si>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</si>
  <si>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</si>
  <si>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</si>
  <si>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</si>
  <si>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</si>
  <si>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</si>
  <si>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</si>
  <si>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</si>
  <si>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</si>
  <si>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</si>
  <si>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</si>
  <si>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</si>
  <si>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</si>
  <si>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</si>
  <si>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</si>
  <si>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</si>
  <si>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</si>
  <si>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</si>
  <si>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</si>
  <si>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</si>
  <si>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</si>
  <si>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</si>
  <si>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</si>
  <si>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</si>
  <si>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</si>
  <si>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</si>
  <si>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</si>
  <si>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</si>
  <si>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</si>
  <si>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</si>
  <si>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</si>
  <si>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</si>
  <si>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</si>
  <si>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</si>
  <si>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</si>
  <si>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</si>
  <si>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</si>
  <si>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</si>
  <si>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</si>
  <si>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</si>
  <si>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</si>
  <si>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</si>
  <si>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</si>
  <si>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</si>
  <si>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</si>
  <si>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</si>
  <si>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</si>
  <si>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</si>
  <si>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</si>
  <si>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</si>
  <si>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</si>
  <si>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</si>
  <si>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</si>
  <si>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</si>
  <si>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</si>
  <si>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</si>
  <si>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</si>
  <si>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</si>
  <si>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</si>
  <si>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</si>
  <si>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</si>
  <si>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</si>
  <si>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</si>
  <si>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</si>
  <si>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</si>
  <si>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</si>
  <si>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</si>
  <si>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</si>
  <si>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</si>
  <si>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</si>
  <si>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</si>
  <si>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</si>
  <si>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</si>
  <si>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</si>
  <si>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</si>
  <si>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</si>
  <si>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</si>
  <si>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</si>
  <si>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</si>
  <si>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</si>
  <si>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</si>
  <si>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</si>
  <si>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</si>
  <si>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</si>
  <si>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</si>
  <si>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</si>
  <si>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</si>
  <si>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</si>
  <si>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</si>
  <si>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</si>
  <si>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</si>
  <si>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</si>
  <si>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</si>
  <si>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</si>
  <si>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</si>
  <si>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</si>
  <si>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</si>
  <si>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</si>
  <si>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</si>
  <si>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</si>
  <si>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</si>
  <si>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</si>
  <si>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</si>
  <si>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</si>
  <si>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</si>
  <si>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</si>
  <si>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</si>
  <si>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</si>
  <si>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</si>
  <si>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</si>
  <si>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</si>
  <si>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</si>
  <si>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</si>
  <si>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</si>
  <si>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</si>
  <si>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</si>
  <si>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</si>
  <si>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</si>
  <si>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</si>
  <si>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</si>
  <si>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</si>
  <si>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</si>
  <si>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</si>
  <si>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</si>
  <si>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</si>
  <si>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</si>
  <si>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</si>
  <si>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</si>
  <si>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</si>
  <si>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</si>
  <si>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</si>
  <si>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</si>
  <si>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</si>
  <si>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</si>
  <si>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</si>
  <si>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</si>
  <si>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</si>
  <si>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</si>
  <si>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</si>
  <si>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</si>
  <si>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</si>
  <si>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</si>
  <si>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</si>
  <si>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</si>
  <si>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</si>
  <si>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</si>
  <si>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</si>
  <si>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</si>
  <si>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</si>
  <si>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</si>
  <si>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</si>
  <si>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</si>
  <si>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</si>
  <si>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</si>
  <si>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</si>
  <si>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</si>
  <si>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</si>
  <si>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</si>
  <si>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</si>
  <si>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</si>
  <si>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</si>
  <si>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</si>
  <si>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</si>
  <si>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</si>
  <si>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</si>
  <si>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</si>
  <si>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</si>
  <si>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</si>
  <si>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</si>
  <si>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</si>
  <si>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</si>
  <si>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</si>
  <si>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</si>
  <si>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</si>
  <si>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</si>
  <si>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</si>
  <si>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</si>
  <si>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</si>
  <si>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</si>
  <si>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</si>
  <si>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</si>
  <si>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</si>
  <si>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</si>
  <si>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</si>
  <si>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</si>
  <si>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</si>
  <si>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</si>
  <si>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</si>
  <si>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</si>
  <si>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</si>
  <si>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</si>
  <si>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</si>
  <si>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</si>
  <si>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</si>
  <si>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</si>
  <si>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</si>
  <si>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</si>
  <si>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</si>
  <si>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</si>
  <si>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</si>
  <si>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</si>
  <si>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</si>
  <si>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</si>
  <si>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</si>
  <si>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</si>
  <si>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</si>
  <si>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</si>
  <si>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</si>
  <si>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</si>
  <si>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</si>
  <si>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</si>
  <si>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</si>
  <si>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</si>
  <si>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</si>
  <si>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</si>
  <si>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</si>
  <si>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</si>
  <si>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</si>
  <si>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</si>
  <si>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</si>
  <si>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</si>
  <si>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</si>
  <si>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</si>
  <si>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</si>
  <si>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</si>
  <si>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</si>
  <si>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</si>
  <si>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</si>
  <si>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</si>
  <si>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</si>
  <si>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</si>
  <si>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</si>
  <si>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</si>
  <si>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</si>
  <si>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</si>
  <si>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</si>
  <si>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</si>
  <si>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</si>
  <si>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</si>
  <si>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</si>
  <si>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</si>
  <si>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</si>
  <si>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</si>
  <si>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</si>
  <si>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</si>
  <si>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</si>
  <si>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</si>
  <si>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</si>
  <si>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</si>
  <si>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</si>
  <si>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</si>
  <si>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</si>
  <si>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</si>
  <si>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</si>
  <si>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</si>
  <si>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</si>
  <si>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</si>
  <si>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</si>
  <si>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</si>
  <si>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</si>
  <si>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</si>
  <si>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</si>
  <si>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</si>
  <si>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</si>
  <si>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</si>
  <si>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</si>
  <si>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</si>
  <si>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</si>
  <si>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</si>
  <si>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</si>
  <si>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</si>
  <si>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</si>
  <si>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</si>
  <si>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</si>
  <si>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</si>
  <si>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</si>
  <si>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</si>
  <si>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</si>
  <si>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</si>
  <si>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</si>
  <si>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</si>
  <si>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</si>
  <si>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</si>
  <si>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</si>
  <si>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</si>
  <si>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</si>
  <si>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</si>
  <si>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</si>
  <si>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</si>
  <si>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</si>
  <si>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</si>
  <si>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</si>
  <si>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</si>
  <si>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</si>
  <si>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</si>
  <si>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</si>
  <si>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</si>
  <si>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</si>
  <si>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</si>
  <si>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</si>
  <si>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</si>
  <si>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</si>
  <si>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</si>
  <si>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</si>
  <si>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</si>
  <si>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</si>
  <si>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</si>
  <si>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</si>
  <si>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</si>
  <si>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</si>
  <si>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</si>
  <si>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</si>
  <si>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</si>
  <si>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</si>
  <si>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</si>
  <si>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</si>
  <si>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</si>
  <si>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</si>
  <si>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</si>
  <si>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</si>
  <si>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</si>
  <si>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</si>
  <si>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</si>
  <si>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</si>
  <si>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</si>
  <si>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</si>
  <si>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</si>
  <si>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</si>
  <si>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</si>
  <si>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</si>
  <si>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</si>
  <si>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</si>
  <si>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</si>
  <si>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</si>
  <si>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</si>
  <si>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</si>
  <si>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</si>
  <si>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</si>
  <si>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</si>
  <si>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</si>
  <si>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</si>
  <si>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</si>
  <si>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</si>
  <si>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</si>
  <si>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</si>
  <si>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</si>
  <si>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</si>
  <si>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</si>
  <si>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</si>
  <si>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</si>
  <si>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</si>
  <si>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</si>
  <si>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</si>
  <si>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</si>
  <si>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</si>
  <si>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</si>
  <si>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</si>
  <si>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</si>
  <si>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</si>
  <si>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</si>
  <si>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</si>
  <si>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</si>
  <si>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</si>
  <si>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</si>
  <si>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</si>
  <si>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</si>
  <si>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</si>
  <si>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</si>
  <si>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</si>
  <si>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</si>
  <si>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</si>
  <si>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</si>
  <si>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</si>
  <si>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</si>
  <si>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</si>
  <si>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</si>
  <si>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</si>
  <si>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</si>
  <si>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</si>
  <si>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</si>
  <si>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</si>
  <si>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</si>
  <si>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</si>
  <si>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</si>
  <si>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</si>
  <si>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</si>
  <si>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</si>
  <si>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</si>
  <si>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</si>
  <si>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</si>
  <si>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</si>
  <si>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</si>
  <si>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</si>
  <si>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</si>
  <si>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</si>
  <si>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</si>
  <si>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</si>
  <si>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</si>
  <si>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</si>
  <si>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</si>
  <si>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</si>
  <si>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</si>
  <si>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</si>
  <si>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</si>
  <si>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</si>
  <si>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</si>
  <si>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</si>
  <si>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</si>
  <si>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</si>
  <si>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</si>
  <si>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</si>
  <si>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</si>
  <si>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</si>
  <si>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</si>
  <si>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</si>
  <si>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</si>
  <si>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</si>
  <si>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</si>
  <si>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</si>
  <si>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</si>
  <si>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</si>
  <si>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</si>
  <si>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</si>
  <si>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</si>
  <si>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</si>
  <si>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</si>
  <si>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</si>
  <si>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</si>
  <si>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</si>
  <si>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</si>
  <si>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</si>
  <si>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</si>
  <si>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</si>
  <si>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</si>
  <si>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</si>
  <si>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</si>
  <si>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</si>
  <si>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</si>
  <si>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</si>
  <si>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</si>
  <si>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</si>
  <si>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</si>
  <si>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</si>
  <si>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</si>
  <si>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</si>
  <si>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</si>
  <si>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</si>
  <si>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</si>
  <si>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</si>
  <si>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</si>
  <si>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</si>
  <si>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</si>
  <si>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</si>
  <si>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</si>
  <si>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</si>
  <si>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</si>
  <si>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</si>
  <si>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</si>
  <si>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</si>
  <si>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</si>
  <si>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</si>
  <si>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</si>
  <si>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</si>
  <si>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</si>
  <si>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</si>
  <si>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</si>
  <si>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</si>
  <si>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</si>
  <si>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</si>
  <si>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</si>
  <si>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</si>
  <si>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</si>
  <si>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</si>
  <si>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</si>
  <si>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</si>
  <si>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</si>
  <si>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</si>
  <si>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</si>
  <si>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</si>
  <si>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</si>
  <si>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</si>
  <si>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</si>
  <si>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</si>
  <si>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</si>
  <si>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</si>
  <si>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</si>
  <si>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</si>
  <si>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</si>
  <si>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</si>
  <si>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</si>
  <si>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</si>
  <si>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</si>
  <si>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</si>
  <si>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</si>
  <si>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</si>
  <si>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</si>
  <si>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</si>
  <si>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</si>
  <si>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</si>
  <si>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</si>
  <si>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</si>
  <si>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</si>
  <si>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</si>
  <si>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</si>
  <si>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</si>
  <si>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</si>
  <si>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</si>
  <si>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</si>
  <si>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</si>
  <si>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</si>
  <si>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</si>
  <si>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</si>
  <si>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</si>
  <si>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</si>
  <si>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</si>
  <si>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</si>
  <si>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</si>
  <si>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</si>
  <si>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</si>
  <si>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</si>
  <si>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</si>
  <si>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</si>
  <si>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</si>
  <si>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</si>
  <si>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</si>
  <si>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</si>
  <si>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</si>
  <si>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</si>
  <si>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</si>
  <si>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</si>
  <si>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</si>
  <si>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</si>
  <si>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</si>
  <si>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</si>
  <si>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</si>
  <si>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</si>
  <si>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</si>
  <si>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</si>
  <si>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</si>
  <si>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</si>
  <si>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</si>
  <si>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</si>
  <si>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</si>
  <si>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</si>
  <si>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</si>
  <si>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</si>
  <si>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</si>
  <si>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</si>
  <si>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</si>
  <si>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</si>
  <si>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</si>
  <si>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</si>
  <si>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</si>
  <si>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</si>
  <si>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</si>
  <si>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</si>
  <si>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</si>
  <si>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</si>
  <si>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</si>
  <si>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</si>
  <si>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</si>
  <si>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</si>
  <si>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</si>
  <si>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</si>
  <si>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</si>
  <si>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</si>
  <si>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</si>
  <si>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</si>
  <si>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</si>
  <si>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</si>
  <si>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</si>
  <si>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</si>
  <si>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</si>
  <si>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</si>
  <si>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</si>
  <si>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</si>
  <si>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</si>
  <si>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</si>
  <si>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</si>
  <si>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</si>
  <si>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</si>
  <si>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</si>
  <si>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</si>
  <si>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</si>
  <si>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</si>
  <si>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</si>
  <si>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</si>
  <si>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</si>
  <si>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</si>
  <si>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</si>
  <si>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</si>
  <si>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</si>
  <si>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</si>
  <si>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</si>
  <si>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</si>
  <si>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</si>
  <si>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</si>
  <si>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</si>
  <si>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</si>
  <si>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</si>
  <si>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</si>
  <si>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</si>
  <si>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</si>
  <si>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</si>
  <si>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</si>
  <si>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</si>
  <si>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</si>
  <si>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</si>
  <si>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</si>
  <si>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</si>
  <si>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</si>
  <si>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</si>
  <si>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</si>
  <si>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</si>
  <si>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</si>
  <si>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</si>
  <si>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</si>
  <si>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</si>
  <si>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</si>
  <si>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</si>
  <si>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</si>
  <si>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</si>
  <si>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</si>
  <si>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</si>
  <si>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</si>
  <si>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</si>
  <si>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</si>
  <si>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</si>
  <si>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</si>
  <si>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</si>
  <si>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</si>
  <si>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</si>
  <si>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</si>
  <si>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</si>
  <si>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</si>
  <si>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</si>
  <si>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</si>
  <si>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</si>
  <si>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</si>
  <si>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</si>
  <si>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</si>
  <si>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</si>
  <si>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</si>
  <si>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</si>
  <si>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</si>
  <si>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</si>
  <si>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</si>
  <si>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</si>
  <si>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</si>
  <si>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</si>
  <si>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</si>
  <si>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</si>
  <si>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</si>
  <si>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</si>
  <si>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</si>
  <si>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</si>
  <si>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</si>
  <si>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</si>
  <si>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</si>
  <si>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</si>
  <si>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</si>
  <si>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</si>
  <si>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</si>
  <si>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</si>
  <si>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</si>
  <si>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</si>
  <si>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</si>
  <si>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</si>
  <si>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</si>
  <si>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</si>
  <si>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</si>
  <si>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</si>
  <si>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</si>
  <si>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</si>
  <si>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</si>
  <si>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</si>
  <si>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</si>
  <si>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</si>
  <si>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</si>
  <si>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</si>
  <si>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</si>
  <si>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</si>
  <si>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</si>
  <si>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</si>
  <si>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</si>
  <si>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</si>
  <si>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</si>
  <si>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</si>
  <si>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</si>
  <si>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</si>
  <si>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</si>
  <si>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</si>
  <si>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</si>
  <si>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</si>
  <si>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</si>
  <si>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</si>
  <si>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</si>
  <si>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</si>
  <si>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</si>
  <si>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</si>
  <si>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</si>
  <si>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</si>
  <si>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</si>
  <si>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</si>
  <si>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</si>
  <si>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</si>
  <si>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</si>
  <si>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</si>
  <si>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</si>
  <si>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</si>
  <si>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</si>
  <si>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</si>
  <si>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</si>
  <si>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</si>
  <si>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</si>
  <si>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</si>
  <si>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</si>
  <si>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</si>
  <si>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</si>
  <si>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</si>
  <si>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</si>
  <si>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</si>
  <si>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</si>
  <si>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</si>
  <si>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</si>
  <si>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</si>
  <si>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</si>
  <si>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</si>
  <si>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</si>
  <si>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</si>
  <si>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</si>
  <si>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</si>
  <si>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</si>
  <si>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</si>
  <si>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</si>
  <si>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</si>
  <si>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</si>
  <si>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</si>
  <si>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</si>
  <si>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</si>
  <si>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</si>
  <si>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</si>
  <si>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</si>
  <si>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</si>
  <si>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</si>
  <si>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</si>
  <si>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</si>
  <si>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</si>
  <si>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</si>
  <si>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</si>
  <si>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</si>
  <si>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</si>
  <si>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</si>
  <si>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</si>
  <si>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</si>
  <si>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</si>
  <si>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</si>
  <si>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</si>
  <si>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</si>
  <si>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</si>
  <si>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</si>
  <si>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</si>
  <si>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</si>
  <si>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</si>
  <si>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</si>
  <si>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</si>
  <si>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</si>
  <si>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</si>
  <si>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</si>
  <si>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</si>
  <si>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</si>
  <si>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</si>
  <si>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</si>
  <si>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</si>
  <si>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</si>
  <si>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</si>
  <si>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</si>
  <si>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</si>
  <si>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</si>
  <si>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</si>
  <si>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</si>
  <si>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</si>
  <si>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</si>
  <si>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</si>
  <si>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</si>
  <si>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</si>
  <si>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</si>
  <si>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</si>
  <si>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</si>
  <si>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</si>
  <si>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</si>
  <si>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</si>
  <si>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</si>
  <si>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</si>
  <si>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</si>
  <si>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</si>
  <si>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</si>
  <si>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</si>
  <si>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</si>
  <si>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</si>
  <si>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</si>
  <si>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</si>
  <si>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</si>
  <si>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</si>
  <si>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</si>
  <si>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</si>
  <si>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</si>
  <si>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</si>
  <si>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</si>
  <si>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</si>
  <si>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</si>
  <si>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</si>
  <si>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</si>
  <si>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</si>
  <si>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</si>
  <si>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</si>
  <si>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</si>
  <si>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</si>
  <si>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</si>
  <si>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</si>
  <si>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</si>
  <si>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</si>
  <si>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</si>
  <si>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</si>
  <si>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</si>
  <si>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</si>
  <si>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</si>
  <si>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</si>
  <si>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</si>
  <si>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</si>
  <si>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</si>
  <si>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</si>
  <si>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</si>
  <si>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</si>
  <si>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</si>
  <si>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</si>
  <si>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</si>
  <si>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</si>
  <si>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</si>
  <si>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</si>
  <si>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</si>
  <si>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</si>
  <si>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</si>
  <si>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</si>
  <si>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</si>
  <si>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</si>
  <si>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</si>
  <si>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</si>
  <si>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</si>
  <si>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</si>
  <si>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</si>
  <si>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</si>
  <si>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</si>
  <si>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</si>
  <si>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</si>
  <si>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</si>
  <si>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</si>
  <si>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</si>
  <si>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</si>
  <si>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</si>
  <si>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</si>
  <si>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</si>
  <si>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</si>
  <si>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</si>
  <si>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</si>
  <si>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</si>
  <si>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</si>
  <si>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</si>
  <si>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</si>
  <si>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</si>
  <si>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</si>
  <si>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</si>
  <si>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</si>
  <si>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</si>
  <si>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</si>
  <si>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</si>
  <si>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</si>
  <si>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</si>
  <si>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</si>
  <si>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</si>
  <si>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</si>
  <si>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</si>
  <si>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</si>
  <si>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</si>
  <si>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</si>
  <si>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</si>
  <si>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</si>
  <si>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</si>
  <si>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</si>
  <si>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</si>
  <si>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</si>
  <si>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</si>
  <si>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</si>
  <si>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</si>
  <si>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</si>
  <si>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</si>
  <si>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</si>
  <si>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</si>
  <si>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</si>
  <si>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</si>
  <si>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</si>
  <si>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</si>
  <si>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</si>
  <si>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</si>
  <si>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</si>
  <si>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</si>
  <si>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</si>
  <si>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</si>
  <si>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</si>
  <si>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</si>
  <si>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</si>
  <si>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</si>
  <si>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</si>
  <si>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</si>
  <si>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</si>
  <si>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</si>
  <si>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</si>
  <si>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</si>
  <si>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</si>
  <si>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</si>
  <si>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</si>
  <si>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</si>
  <si>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</si>
  <si>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</si>
  <si>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</si>
  <si>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</si>
  <si>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</si>
  <si>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</si>
  <si>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</si>
  <si>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</si>
  <si>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</si>
  <si>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</si>
  <si>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</si>
  <si>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</si>
  <si>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</si>
  <si>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</si>
  <si>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</si>
  <si>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</si>
  <si>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</si>
  <si>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</si>
  <si>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</si>
  <si>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</si>
  <si>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</si>
  <si>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</si>
  <si>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</si>
  <si>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</si>
  <si>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</si>
  <si>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</si>
  <si>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</si>
  <si>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</si>
  <si>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</si>
  <si>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</si>
  <si>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</si>
  <si>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</si>
  <si>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</si>
  <si>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</si>
  <si>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</si>
  <si>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</si>
  <si>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</si>
  <si>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</si>
  <si>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</si>
  <si>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</si>
  <si>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</si>
  <si>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</si>
  <si>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</si>
  <si>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</si>
  <si>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</si>
  <si>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</si>
  <si>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</si>
  <si>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</si>
  <si>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</si>
  <si>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</si>
  <si>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</si>
  <si>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</si>
  <si>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</si>
  <si>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</si>
  <si>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</si>
  <si>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</si>
  <si>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</si>
  <si>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</si>
  <si>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</si>
  <si>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</si>
  <si>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</si>
  <si>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</si>
  <si>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</si>
  <si>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</si>
  <si>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</si>
  <si>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</si>
  <si>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</si>
  <si>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</si>
  <si>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</si>
  <si>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</si>
  <si>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</si>
  <si>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</si>
  <si>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</si>
  <si>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</si>
  <si>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</si>
  <si>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</si>
  <si>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</si>
  <si>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</si>
  <si>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</si>
  <si>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</si>
  <si>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</si>
  <si>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</si>
  <si>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</si>
  <si>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</si>
  <si>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</si>
  <si>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</si>
  <si>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</si>
  <si>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</si>
  <si>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</si>
  <si>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</si>
  <si>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</si>
  <si>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</si>
  <si>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</si>
  <si>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</si>
  <si>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</si>
  <si>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</si>
  <si>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</si>
  <si>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</si>
  <si>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</si>
  <si>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</si>
  <si>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</si>
  <si>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</si>
  <si>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</si>
  <si>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</si>
  <si>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</si>
  <si>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</si>
  <si>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</si>
  <si>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</si>
  <si>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</si>
  <si>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</si>
  <si>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</si>
  <si>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</si>
  <si>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</si>
  <si>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</si>
  <si>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</si>
  <si>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</si>
  <si>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</si>
  <si>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</si>
  <si>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</si>
  <si>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</si>
  <si>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</si>
  <si>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</si>
  <si>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</si>
  <si>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</si>
  <si>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</si>
  <si>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</si>
  <si>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</si>
  <si>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</si>
  <si>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</si>
  <si>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</si>
  <si>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</si>
  <si>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</si>
  <si>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</si>
  <si>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</si>
  <si>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</si>
  <si>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</si>
  <si>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</si>
  <si>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</si>
  <si>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</si>
  <si>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</si>
  <si>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</si>
  <si>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</si>
  <si>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</si>
  <si>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</si>
  <si>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</si>
  <si>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</si>
  <si>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</si>
  <si>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</si>
  <si>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</si>
  <si>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</si>
  <si>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</si>
  <si>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</si>
  <si>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</si>
  <si>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</si>
  <si>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</si>
  <si>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</si>
  <si>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</si>
  <si>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</si>
  <si>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</si>
  <si>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</si>
  <si>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</si>
  <si>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</si>
  <si>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</si>
  <si>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</si>
  <si>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</si>
  <si>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</si>
  <si>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</si>
  <si>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</si>
  <si>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</si>
  <si>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</si>
  <si>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</si>
  <si>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</si>
  <si>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</si>
  <si>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</si>
  <si>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</si>
  <si>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</si>
  <si>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</si>
  <si>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</si>
  <si>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</si>
  <si>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</si>
  <si>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</si>
  <si>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</si>
  <si>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</si>
  <si>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</si>
  <si>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</si>
  <si>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</si>
  <si>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</si>
  <si>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</si>
  <si>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</si>
  <si>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</si>
  <si>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</si>
  <si>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</si>
  <si>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</si>
  <si>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</si>
  <si>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</si>
  <si>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</si>
  <si>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</si>
  <si>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</si>
  <si>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</si>
  <si>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</si>
  <si>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</si>
  <si>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</si>
  <si>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</si>
  <si>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</si>
  <si>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</si>
  <si>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</si>
  <si>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</si>
  <si>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</si>
  <si>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</si>
  <si>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</si>
  <si>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</si>
  <si>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</si>
  <si>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</si>
  <si>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</si>
  <si>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</si>
  <si>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</si>
  <si>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</si>
  <si>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</si>
  <si>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</si>
  <si>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</si>
  <si>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</si>
  <si>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</si>
  <si>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</si>
  <si>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</si>
  <si>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</si>
  <si>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</si>
  <si>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</si>
  <si>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</si>
  <si>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</si>
  <si>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</si>
  <si>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</si>
  <si>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</si>
  <si>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</si>
  <si>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</si>
  <si>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</si>
  <si>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</si>
  <si>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</si>
  <si>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</si>
  <si>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</si>
  <si>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</si>
  <si>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</si>
  <si>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</si>
  <si>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</si>
  <si>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</si>
  <si>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</si>
  <si>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</si>
  <si>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</si>
  <si>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</si>
  <si>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</si>
  <si>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</si>
  <si>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</si>
  <si>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</si>
  <si>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</si>
  <si>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</si>
  <si>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</si>
  <si>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</si>
  <si>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</si>
  <si>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</si>
  <si>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</si>
  <si>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</si>
  <si>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</si>
  <si>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</si>
  <si>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</si>
  <si>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</si>
  <si>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</si>
  <si>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</si>
  <si>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</si>
  <si>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</si>
  <si>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</si>
  <si>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</si>
  <si>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</si>
  <si>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</si>
  <si>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</si>
  <si>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</si>
  <si>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</si>
  <si>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</si>
  <si>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</si>
  <si>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</si>
  <si>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</si>
  <si>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</si>
  <si>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</si>
  <si>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</si>
  <si>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</si>
  <si>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</si>
  <si>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</si>
  <si>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</si>
  <si>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</si>
  <si>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</si>
  <si>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</si>
  <si>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</si>
  <si>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</si>
  <si>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</si>
  <si>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</si>
  <si>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</si>
  <si>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</si>
  <si>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</si>
  <si>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</si>
  <si>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</si>
  <si>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</si>
  <si>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</si>
  <si>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</si>
  <si>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</si>
  <si>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</si>
  <si>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</si>
  <si>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</si>
  <si>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</si>
  <si>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</si>
  <si>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</si>
  <si>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</si>
  <si>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</si>
  <si>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</si>
  <si>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</si>
  <si>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</si>
  <si>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</si>
  <si>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</si>
  <si>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</si>
  <si>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</si>
  <si>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</si>
  <si>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</si>
  <si>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</si>
  <si>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</si>
  <si>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</si>
  <si>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</si>
  <si>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</si>
  <si>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</si>
  <si>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</si>
  <si>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</si>
  <si>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</si>
  <si>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</si>
  <si>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</si>
  <si>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</si>
  <si>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</si>
  <si>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</si>
  <si>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</si>
  <si>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</si>
  <si>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</si>
  <si>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</si>
  <si>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</si>
  <si>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</si>
  <si>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</si>
  <si>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</si>
  <si>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</si>
  <si>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</si>
  <si>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</si>
  <si>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</si>
  <si>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</si>
  <si>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</si>
  <si>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</si>
  <si>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</si>
  <si>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</si>
  <si>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</si>
  <si>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</si>
  <si>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</si>
  <si>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</si>
  <si>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</si>
  <si>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</si>
  <si>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</si>
  <si>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</si>
  <si>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</si>
  <si>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</si>
  <si>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</si>
  <si>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</si>
  <si>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</si>
  <si>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</si>
  <si>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</si>
  <si>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</si>
  <si>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</si>
  <si>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</si>
  <si>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</si>
  <si>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</si>
  <si>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</si>
  <si>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</si>
  <si>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</si>
  <si>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</si>
  <si>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</si>
  <si>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</si>
  <si>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</si>
  <si>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</si>
  <si>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</si>
  <si>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</si>
  <si>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</si>
  <si>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</si>
  <si>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</si>
  <si>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</si>
  <si>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</si>
  <si>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</si>
  <si>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</si>
  <si>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</si>
  <si>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</si>
  <si>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</si>
  <si>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</si>
  <si>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</si>
  <si>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</si>
  <si>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</si>
  <si>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</si>
  <si>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</si>
  <si>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</si>
  <si>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</si>
  <si>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</si>
  <si>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</si>
  <si>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</si>
  <si>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</si>
  <si>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</si>
  <si>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</si>
  <si>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</si>
  <si>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</si>
  <si>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</si>
  <si>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</si>
  <si>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</si>
  <si>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</si>
  <si>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</si>
  <si>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</si>
  <si>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</si>
  <si>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</si>
  <si>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</si>
  <si>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</si>
  <si>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</si>
  <si>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</si>
  <si>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</si>
  <si>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</si>
  <si>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</si>
  <si>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</si>
  <si>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</si>
  <si>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</si>
  <si>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</si>
  <si>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</si>
  <si>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</si>
  <si>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</si>
  <si>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</si>
  <si>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</si>
  <si>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</si>
  <si>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</si>
  <si>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</si>
  <si>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</si>
  <si>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</si>
  <si>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</si>
  <si>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</si>
  <si>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</si>
  <si>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</si>
  <si>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</si>
  <si>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</si>
  <si>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</si>
  <si>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</si>
  <si>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</si>
  <si>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</si>
  <si>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</si>
  <si>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</si>
  <si>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</si>
  <si>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</si>
  <si>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</si>
  <si>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</si>
  <si>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</si>
  <si>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</si>
  <si>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</si>
  <si>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</si>
  <si>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</si>
  <si>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</si>
  <si>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</si>
  <si>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</si>
  <si>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</si>
  <si>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</si>
  <si>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</si>
  <si>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</si>
  <si>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</si>
  <si>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</si>
  <si>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</si>
  <si>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</si>
  <si>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</si>
  <si>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</si>
  <si>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</si>
  <si>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</si>
  <si>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</si>
  <si>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</si>
  <si>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</si>
  <si>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</si>
  <si>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</si>
  <si>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</si>
  <si>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</si>
  <si>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</si>
  <si>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</si>
  <si>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</si>
  <si>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</si>
  <si>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</si>
  <si>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</si>
  <si>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</si>
  <si>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</si>
  <si>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</si>
  <si>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</si>
  <si>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</si>
  <si>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</si>
  <si>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</si>
  <si>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</si>
  <si>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</si>
  <si>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</si>
  <si>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</si>
  <si>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</si>
  <si>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</si>
  <si>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</si>
  <si>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</si>
  <si>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</si>
  <si>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</si>
  <si>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</si>
  <si>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</si>
  <si>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</si>
  <si>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</si>
  <si>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</si>
  <si>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</si>
  <si>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</si>
  <si>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</si>
  <si>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</si>
  <si>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</si>
  <si>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</si>
  <si>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</si>
  <si>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</si>
  <si>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</si>
  <si>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</si>
  <si>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</si>
  <si>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</si>
  <si>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</si>
  <si>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</si>
  <si>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</si>
  <si>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</si>
  <si>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</si>
  <si>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</si>
  <si>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</si>
  <si>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</si>
  <si>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</si>
  <si>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</si>
  <si>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</si>
  <si>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</si>
  <si>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</si>
  <si>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</si>
  <si>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</si>
  <si>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</si>
  <si>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</si>
  <si>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</si>
  <si>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</si>
  <si>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</si>
  <si>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</si>
  <si>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</si>
  <si>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</si>
  <si>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</si>
  <si>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</si>
  <si>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</si>
  <si>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</si>
  <si>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</si>
  <si>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</si>
  <si>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</si>
  <si>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</si>
  <si>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</si>
  <si>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</si>
  <si>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</si>
  <si>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</si>
  <si>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</si>
  <si>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</si>
  <si>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</si>
  <si>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</si>
  <si>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</si>
  <si>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</si>
  <si>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</si>
  <si>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</si>
  <si>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</si>
  <si>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</si>
  <si>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</si>
  <si>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</si>
  <si>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</si>
  <si>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</si>
  <si>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</si>
  <si>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</si>
  <si>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</si>
  <si>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</si>
  <si>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</si>
  <si>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</si>
  <si>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</si>
  <si>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</si>
  <si>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</si>
  <si>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</si>
  <si>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</si>
  <si>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</si>
  <si>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</si>
  <si>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</si>
  <si>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</si>
  <si>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</si>
  <si>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</si>
  <si>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</si>
  <si>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</si>
  <si>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</si>
  <si>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</si>
  <si>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</si>
  <si>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</si>
  <si>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</si>
  <si>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</si>
  <si>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</si>
  <si>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</si>
  <si>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</si>
  <si>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</si>
  <si>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</si>
  <si>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</si>
  <si>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</si>
  <si>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</si>
  <si>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</si>
  <si>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</si>
  <si>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</si>
  <si>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</si>
  <si>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</si>
  <si>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</si>
  <si>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</si>
  <si>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</si>
  <si>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</si>
  <si>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</si>
  <si>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</si>
  <si>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</si>
  <si>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</si>
  <si>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</si>
  <si>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</si>
  <si>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</si>
  <si>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</si>
  <si>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</si>
  <si>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</si>
  <si>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</si>
  <si>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</si>
  <si>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</si>
  <si>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</si>
  <si>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</si>
  <si>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</si>
  <si>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</si>
  <si>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</si>
  <si>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</si>
  <si>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</si>
  <si>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</si>
  <si>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</si>
  <si>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</si>
  <si>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</si>
  <si>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</si>
  <si>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</si>
  <si>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</si>
  <si>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</si>
  <si>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</si>
  <si>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</si>
  <si>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</si>
  <si>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</si>
  <si>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</si>
  <si>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</si>
  <si>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</si>
  <si>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</si>
  <si>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</si>
  <si>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</si>
  <si>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</si>
  <si>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</si>
  <si>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</si>
  <si>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</si>
  <si>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</si>
  <si>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</si>
  <si>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</si>
  <si>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</si>
  <si>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</si>
  <si>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</si>
  <si>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</si>
  <si>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</si>
  <si>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</si>
  <si>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</si>
  <si>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</si>
  <si>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</si>
  <si>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</si>
  <si>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</si>
  <si>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</si>
  <si>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</si>
  <si>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</si>
  <si>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</si>
  <si>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</si>
  <si>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</si>
  <si>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</si>
  <si>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</si>
  <si>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</si>
  <si>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</si>
  <si>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</si>
  <si>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</si>
  <si>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</si>
  <si>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</si>
  <si>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</si>
  <si>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</si>
  <si>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</si>
  <si>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</si>
  <si>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</si>
  <si>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</si>
  <si>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</si>
  <si>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</si>
  <si>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</si>
  <si>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</si>
  <si>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</si>
  <si>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</si>
  <si>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</si>
  <si>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</si>
  <si>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</si>
  <si>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</si>
  <si>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</si>
  <si>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</si>
  <si>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</si>
  <si>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</si>
  <si>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</si>
  <si>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</si>
  <si>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</si>
  <si>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</si>
  <si>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</si>
  <si>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</si>
  <si>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</si>
  <si>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</si>
  <si>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</si>
  <si>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</si>
  <si>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</si>
  <si>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</si>
  <si>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</si>
  <si>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</si>
  <si>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</si>
  <si>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</si>
  <si>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</si>
  <si>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</si>
  <si>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</si>
  <si>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</si>
  <si>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</si>
  <si>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</si>
  <si>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</si>
  <si>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</si>
  <si>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</si>
  <si>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</si>
  <si>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</si>
  <si>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</si>
  <si>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</si>
  <si>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</si>
  <si>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</si>
  <si>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</si>
  <si>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</si>
  <si>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</si>
  <si>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</si>
  <si>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</si>
  <si>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</si>
  <si>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</si>
  <si>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</si>
  <si>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</si>
  <si>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</si>
  <si>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</si>
  <si>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</si>
  <si>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</si>
  <si>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</si>
  <si>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</si>
  <si>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</si>
  <si>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</si>
  <si>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</si>
  <si>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</si>
  <si>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</si>
  <si>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</si>
  <si>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</si>
  <si>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</si>
  <si>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</si>
  <si>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</si>
  <si>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</si>
  <si>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</si>
  <si>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</si>
  <si>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</si>
  <si>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</si>
  <si>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</si>
  <si>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</si>
  <si>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</si>
  <si>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</si>
  <si>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</si>
  <si>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</si>
  <si>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</si>
  <si>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</si>
  <si>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</si>
  <si>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</si>
  <si>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</si>
  <si>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</si>
  <si>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</si>
  <si>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</si>
  <si>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</si>
  <si>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</si>
  <si>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</si>
  <si>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</si>
  <si>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</si>
  <si>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</si>
  <si>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</si>
  <si>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</si>
  <si>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</si>
  <si>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</si>
  <si>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</si>
  <si>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</si>
  <si>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</si>
  <si>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</si>
  <si>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</si>
  <si>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</si>
  <si>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</si>
  <si>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</si>
  <si>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</si>
  <si>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</si>
  <si>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</si>
  <si>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</si>
  <si>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</si>
  <si>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</si>
  <si>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</si>
  <si>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</si>
  <si>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</si>
  <si>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</si>
  <si>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</si>
  <si>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</si>
  <si>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</si>
  <si>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</si>
  <si>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</si>
  <si>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</si>
  <si>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</si>
  <si>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</si>
  <si>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</si>
  <si>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</si>
  <si>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</si>
  <si>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</si>
  <si>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</si>
  <si>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</si>
  <si>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</si>
  <si>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</si>
  <si>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</si>
  <si>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</si>
  <si>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</si>
  <si>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</si>
  <si>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</si>
  <si>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</si>
  <si>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</si>
  <si>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</si>
  <si>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</si>
  <si>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</si>
  <si>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</si>
  <si>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</si>
  <si>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</si>
  <si>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</si>
  <si>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</si>
  <si>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</si>
  <si>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</si>
  <si>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</si>
  <si>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</si>
  <si>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</si>
  <si>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</si>
  <si>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</si>
  <si>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</si>
  <si>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</si>
  <si>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</si>
  <si>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</si>
  <si>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</si>
  <si>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</si>
  <si>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</si>
  <si>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</si>
  <si>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</si>
  <si>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</si>
  <si>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</si>
  <si>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</si>
  <si>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</si>
  <si>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</si>
  <si>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</si>
  <si>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</si>
  <si>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</si>
  <si>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</si>
  <si>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</si>
  <si>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</si>
  <si>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</si>
  <si>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</si>
  <si>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</si>
  <si>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</si>
  <si>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</si>
  <si>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</si>
  <si>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</si>
  <si>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</si>
  <si>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</si>
  <si>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</si>
  <si>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</si>
  <si>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</si>
  <si>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</si>
  <si>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</si>
  <si>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</si>
  <si>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</si>
  <si>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</si>
  <si>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</si>
  <si>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</si>
  <si>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</si>
  <si>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</si>
  <si>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</si>
  <si>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</si>
  <si>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</si>
  <si>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</si>
  <si>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</si>
  <si>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</si>
  <si>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</si>
  <si>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</si>
  <si>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</si>
  <si>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</si>
  <si>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</si>
  <si>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</si>
  <si>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</si>
  <si>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</si>
  <si>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</si>
  <si>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</si>
  <si>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</si>
  <si>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</si>
  <si>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</si>
  <si>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</si>
  <si>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</si>
  <si>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</si>
  <si>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</si>
  <si>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</si>
  <si>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</si>
  <si>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</si>
  <si>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</si>
  <si>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</si>
  <si>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</si>
  <si>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</si>
  <si>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</si>
  <si>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</si>
  <si>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</si>
  <si>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</si>
  <si>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</si>
  <si>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</si>
  <si>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</si>
  <si>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</si>
  <si>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</si>
  <si>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</si>
  <si>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</si>
  <si>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</si>
  <si>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</si>
  <si>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</si>
  <si>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</si>
  <si>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</si>
  <si>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</si>
  <si>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</si>
  <si>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</si>
  <si>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</si>
  <si>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</si>
  <si>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</si>
  <si>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</si>
  <si>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</si>
  <si>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</si>
  <si>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</si>
  <si>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</si>
  <si>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</si>
  <si>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</si>
  <si>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</si>
  <si>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</si>
  <si>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</si>
  <si>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</si>
  <si>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</si>
  <si>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</si>
  <si>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</si>
  <si>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</si>
  <si>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</si>
  <si>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</si>
  <si>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</si>
  <si>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</si>
  <si>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</si>
  <si>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</si>
  <si>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</si>
  <si>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</si>
  <si>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</si>
  <si>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</si>
  <si>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</si>
  <si>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</si>
  <si>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</si>
  <si>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</si>
  <si>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</si>
  <si>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</si>
  <si>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</si>
  <si>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</si>
  <si>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</si>
  <si>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</si>
  <si>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</si>
  <si>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</si>
  <si>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</si>
  <si>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</si>
  <si>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</si>
  <si>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</si>
  <si>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</si>
  <si>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</si>
  <si>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</si>
  <si>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</si>
  <si>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</si>
  <si>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</si>
  <si>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</si>
  <si>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</si>
  <si>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</si>
  <si>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</si>
  <si>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</si>
  <si>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</si>
  <si>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</si>
  <si>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</si>
  <si>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</si>
  <si>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</si>
  <si>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</si>
  <si>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</si>
  <si>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</si>
  <si>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</si>
  <si>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</si>
  <si>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</si>
  <si>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</si>
  <si>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</si>
  <si>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</si>
  <si>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</si>
  <si>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</si>
  <si>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</si>
  <si>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</si>
  <si>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</si>
  <si>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</si>
  <si>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</si>
  <si>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</si>
  <si>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</si>
  <si>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</si>
  <si>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</si>
  <si>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</si>
  <si>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</si>
  <si>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</si>
  <si>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</si>
  <si>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</si>
  <si>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</si>
  <si>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</si>
  <si>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</si>
  <si>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</si>
  <si>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</si>
  <si>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</si>
  <si>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</si>
  <si>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</si>
  <si>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</si>
  <si>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</si>
  <si>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</si>
  <si>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</si>
  <si>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</si>
  <si>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</si>
  <si>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</si>
  <si>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</si>
  <si>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</si>
  <si>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</si>
  <si>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</si>
  <si>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</si>
  <si>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</si>
  <si>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</si>
  <si>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</si>
  <si>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</si>
  <si>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</si>
  <si>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</si>
  <si>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</si>
  <si>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</si>
  <si>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</si>
  <si>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</si>
  <si>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</si>
  <si>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</si>
  <si>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</si>
  <si>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</si>
  <si>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</si>
  <si>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</si>
  <si>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</si>
  <si>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</si>
  <si>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</si>
  <si>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</si>
  <si>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</si>
  <si>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</si>
  <si>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</si>
  <si>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</si>
  <si>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</si>
  <si>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</si>
  <si>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</si>
  <si>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</si>
  <si>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</si>
  <si>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</si>
  <si>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</si>
  <si>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</si>
  <si>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</si>
  <si>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</si>
  <si>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</si>
  <si>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</si>
  <si>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</si>
  <si>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</si>
  <si>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</si>
  <si>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</si>
  <si>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</si>
  <si>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</si>
  <si>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</si>
  <si>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</si>
  <si>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</si>
  <si>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</si>
  <si>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</si>
  <si>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</si>
  <si>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</si>
  <si>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</si>
  <si>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</si>
  <si>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</si>
  <si>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</si>
  <si>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</si>
  <si>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</si>
  <si>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</si>
  <si>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</si>
  <si>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</si>
  <si>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</si>
  <si>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</si>
  <si>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</si>
  <si>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</si>
  <si>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</si>
  <si>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</si>
  <si>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</si>
  <si>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</si>
  <si>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</si>
  <si>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</si>
  <si>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</si>
  <si>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</si>
  <si>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</si>
  <si>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</si>
  <si>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</si>
  <si>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</si>
  <si>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</si>
  <si>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</si>
  <si>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</si>
  <si>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</si>
  <si>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</si>
  <si>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</si>
  <si>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</si>
  <si>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</si>
  <si>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</si>
  <si>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</si>
  <si>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</si>
  <si>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</si>
  <si>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</si>
  <si>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</si>
  <si>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</si>
  <si>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</si>
  <si>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</si>
  <si>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</si>
  <si>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</si>
  <si>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</si>
  <si>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</si>
  <si>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</si>
  <si>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</si>
  <si>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</si>
  <si>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</si>
  <si>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</si>
  <si>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</si>
  <si>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</si>
  <si>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</si>
  <si>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</si>
  <si>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</si>
  <si>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</si>
  <si>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</si>
  <si>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</si>
  <si>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</si>
  <si>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</si>
  <si>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</si>
  <si>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</si>
  <si>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</si>
  <si>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</si>
  <si>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</si>
  <si>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</si>
  <si>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</si>
  <si>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</si>
  <si>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</si>
  <si>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</si>
  <si>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</si>
  <si>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</si>
  <si>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</si>
  <si>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</si>
  <si>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</si>
  <si>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</si>
  <si>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</si>
  <si>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</si>
  <si>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</si>
  <si>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</si>
  <si>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</si>
  <si>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</si>
  <si>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</si>
  <si>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</si>
  <si>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</si>
  <si>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</si>
  <si>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</si>
  <si>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</si>
  <si>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</si>
  <si>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</si>
  <si>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</si>
  <si>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</si>
  <si>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</si>
  <si>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</si>
  <si>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</si>
  <si>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</si>
  <si>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</si>
  <si>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</si>
  <si>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</si>
  <si>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</si>
  <si>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</si>
  <si>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</si>
  <si>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</si>
  <si>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</si>
  <si>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</si>
  <si>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</si>
  <si>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</si>
  <si>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</si>
  <si>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</si>
  <si>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</si>
  <si>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</si>
  <si>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</si>
  <si>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</si>
  <si>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</si>
  <si>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</si>
  <si>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</si>
  <si>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</si>
  <si>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</si>
  <si>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</si>
  <si>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</si>
  <si>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</si>
  <si>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</si>
  <si>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</si>
  <si>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</si>
  <si>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</si>
  <si>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</si>
  <si>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</si>
  <si>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</si>
  <si>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</si>
  <si>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</si>
  <si>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</si>
  <si>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</si>
  <si>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</si>
  <si>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</si>
  <si>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</si>
  <si>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</si>
  <si>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</si>
  <si>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</si>
  <si>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</si>
  <si>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</si>
  <si>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</si>
  <si>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</si>
  <si>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</si>
  <si>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</si>
  <si>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</si>
  <si>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</si>
  <si>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</si>
  <si>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</si>
  <si>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</si>
  <si>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</si>
  <si>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</si>
  <si>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</si>
  <si>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</si>
  <si>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</si>
  <si>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</si>
  <si>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</si>
  <si>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</si>
  <si>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</si>
  <si>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</si>
  <si>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</si>
  <si>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</si>
  <si>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</si>
  <si>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</si>
  <si>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</si>
  <si>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</si>
  <si>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</si>
  <si>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</si>
  <si>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</si>
  <si>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</si>
  <si>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</si>
  <si>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</si>
  <si>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</si>
  <si>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</si>
  <si>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</si>
  <si>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</si>
  <si>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</si>
  <si>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</si>
  <si>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</si>
  <si>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</si>
  <si>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</si>
  <si>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</si>
  <si>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</si>
  <si>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</si>
  <si>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</si>
  <si>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</si>
  <si>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</si>
  <si>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</si>
  <si>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</si>
  <si>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</si>
  <si>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</si>
  <si>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</si>
  <si>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</si>
  <si>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</si>
  <si>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</si>
  <si>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</si>
  <si>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</si>
  <si>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</si>
  <si>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</si>
  <si>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</si>
  <si>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</si>
  <si>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</si>
  <si>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</si>
  <si>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</si>
  <si>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</si>
  <si>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</si>
  <si>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</si>
  <si>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</si>
  <si>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</si>
  <si>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</si>
  <si>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</si>
  <si>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</si>
  <si>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</si>
  <si>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</si>
  <si>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</si>
  <si>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</si>
  <si>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</si>
  <si>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</si>
  <si>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</si>
  <si>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</si>
  <si>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</si>
  <si>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</si>
  <si>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</si>
  <si>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</si>
  <si>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</si>
  <si>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</si>
  <si>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</si>
  <si>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</si>
  <si>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</si>
  <si>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</si>
  <si>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</si>
  <si>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</si>
  <si>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</si>
  <si>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</si>
  <si>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</si>
  <si>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</si>
  <si>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</si>
  <si>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</si>
  <si>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</si>
  <si>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</si>
  <si>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</si>
  <si>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</si>
  <si>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</si>
  <si>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</si>
  <si>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</si>
  <si>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</si>
  <si>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</si>
  <si>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</si>
  <si>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</si>
  <si>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</si>
  <si>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</si>
  <si>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</si>
  <si>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</si>
  <si>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</si>
  <si>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</si>
  <si>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</si>
  <si>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</si>
  <si>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</si>
  <si>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</si>
  <si>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</si>
  <si>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</si>
  <si>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</si>
  <si>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</si>
  <si>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</si>
  <si>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</si>
  <si>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</si>
  <si>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</si>
  <si>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</si>
  <si>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</si>
  <si>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</si>
  <si>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</si>
  <si>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</si>
  <si>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</si>
  <si>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</si>
  <si>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</si>
  <si>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</si>
  <si>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</si>
  <si>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</si>
  <si>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</si>
  <si>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</si>
  <si>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</si>
  <si>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</si>
  <si>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</si>
  <si>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</si>
  <si>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</si>
  <si>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</si>
  <si>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</si>
  <si>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</si>
  <si>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</si>
  <si>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</si>
  <si>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</si>
  <si>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</si>
  <si>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</si>
  <si>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</si>
  <si>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</si>
  <si>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</si>
  <si>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</si>
  <si>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</si>
  <si>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</si>
  <si>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</si>
  <si>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</si>
  <si>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</si>
  <si>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</si>
  <si>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</si>
  <si>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</si>
  <si>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</si>
  <si>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</si>
  <si>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</si>
  <si>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</si>
  <si>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</si>
  <si>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</si>
  <si>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</si>
  <si>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</si>
  <si>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</si>
  <si>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</si>
  <si>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</si>
  <si>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</si>
  <si>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</si>
  <si>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</si>
  <si>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</si>
  <si>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</si>
  <si>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</si>
  <si>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</si>
  <si>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</si>
  <si>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</si>
  <si>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</si>
  <si>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</si>
  <si>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</si>
  <si>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</si>
  <si>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</si>
  <si>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</si>
  <si>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</si>
  <si>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</si>
  <si>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</si>
  <si>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</si>
  <si>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</si>
  <si>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</si>
  <si>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</si>
  <si>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</si>
  <si>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</si>
  <si>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</si>
  <si>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</si>
  <si>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</si>
  <si>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</si>
  <si>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</si>
  <si>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</si>
  <si>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</si>
  <si>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</si>
  <si>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</si>
  <si>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</si>
  <si>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</si>
  <si>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</si>
  <si>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</si>
  <si>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</si>
  <si>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</si>
  <si>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</si>
  <si>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</si>
  <si>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</si>
  <si>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</si>
  <si>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</si>
  <si>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</si>
  <si>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</si>
  <si>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</si>
  <si>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</si>
  <si>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</si>
  <si>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</si>
  <si>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</si>
  <si>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</si>
  <si>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</si>
  <si>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</si>
  <si>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</si>
  <si>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</si>
  <si>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</si>
  <si>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</si>
  <si>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</si>
  <si>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</si>
  <si>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</si>
  <si>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</si>
  <si>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</si>
  <si>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</si>
  <si>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</si>
  <si>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</si>
  <si>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</si>
  <si>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</si>
  <si>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</si>
  <si>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</si>
  <si>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</si>
  <si>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</si>
  <si>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</si>
  <si>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</si>
  <si>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</si>
  <si>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</si>
  <si>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</si>
  <si>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</si>
  <si>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</si>
  <si>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</si>
  <si>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</si>
  <si>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</si>
  <si>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</si>
  <si>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</si>
  <si>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</si>
  <si>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</si>
  <si>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</si>
  <si>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</si>
  <si>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</si>
  <si>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</si>
  <si>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</si>
  <si>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</si>
  <si>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</si>
  <si>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</si>
  <si>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</si>
  <si>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</si>
  <si>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</si>
  <si>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</si>
  <si>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</si>
  <si>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</si>
  <si>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</si>
  <si>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</si>
  <si>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</si>
  <si>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</si>
  <si>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</si>
  <si>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</si>
  <si>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</si>
  <si>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</si>
  <si>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</si>
  <si>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</si>
  <si>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</si>
  <si>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</si>
  <si>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</si>
  <si>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</si>
  <si>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</si>
  <si>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</si>
  <si>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</si>
  <si>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</si>
  <si>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</si>
  <si>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</si>
  <si>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</si>
  <si>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</si>
  <si>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</si>
  <si>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</si>
  <si>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</si>
  <si>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</si>
  <si>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</si>
  <si>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</si>
  <si>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</si>
  <si>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</si>
  <si>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</si>
  <si>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</si>
  <si>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</si>
  <si>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</si>
  <si>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</si>
  <si>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</si>
  <si>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</si>
  <si>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</si>
  <si>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</si>
  <si>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</si>
  <si>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</si>
  <si>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</si>
  <si>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</si>
  <si>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</si>
  <si>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</si>
  <si>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</si>
  <si>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</si>
  <si>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</si>
  <si>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</si>
  <si>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</si>
  <si>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</si>
  <si>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</si>
  <si>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</si>
  <si>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</si>
  <si>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</si>
  <si>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</si>
  <si>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</si>
  <si>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</si>
  <si>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</si>
  <si>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</si>
  <si>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</si>
  <si>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</si>
  <si>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</si>
  <si>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</si>
  <si>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</si>
  <si>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</si>
  <si>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</si>
  <si>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</si>
  <si>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</si>
  <si>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</si>
  <si>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</si>
  <si>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</si>
  <si>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</si>
  <si>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</si>
  <si>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</si>
  <si>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</si>
  <si>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</si>
  <si>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</si>
  <si>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</si>
  <si>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</si>
  <si>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</si>
  <si>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</si>
  <si>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</si>
  <si>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</si>
  <si>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</si>
  <si>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</si>
  <si>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</si>
  <si>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</si>
  <si>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</si>
  <si>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</si>
  <si>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</si>
  <si>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</si>
  <si>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</si>
  <si>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</si>
  <si>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</si>
  <si>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</si>
  <si>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</si>
  <si>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</si>
  <si>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</si>
  <si>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</si>
  <si>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</si>
  <si>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</si>
  <si>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</si>
  <si>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</si>
  <si>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</si>
  <si>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</si>
  <si>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</si>
  <si>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</si>
  <si>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</si>
  <si>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</si>
  <si>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</si>
  <si>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</si>
  <si>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</si>
  <si>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</si>
  <si>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</si>
  <si>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</si>
  <si>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</si>
  <si>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</si>
  <si>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</si>
  <si>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</si>
  <si>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</si>
  <si>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</si>
  <si>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</si>
  <si>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</si>
  <si>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</si>
  <si>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</si>
  <si>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</si>
  <si>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</si>
  <si>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</si>
  <si>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</si>
  <si>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</si>
  <si>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</si>
  <si>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</si>
  <si>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</si>
  <si>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</si>
  <si>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</si>
  <si>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</si>
  <si>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</si>
  <si>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</si>
  <si>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</si>
  <si>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</si>
  <si>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</si>
  <si>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</si>
  <si>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</si>
  <si>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</si>
  <si>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</si>
  <si>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</si>
  <si>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</si>
  <si>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</si>
  <si>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</si>
  <si>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</si>
  <si>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</si>
  <si>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</si>
  <si>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</si>
  <si>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</si>
  <si>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</si>
  <si>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</si>
  <si>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</si>
  <si>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</si>
  <si>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</si>
  <si>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</si>
  <si>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</si>
  <si>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</si>
  <si>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</si>
  <si>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</si>
  <si>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</si>
  <si>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</si>
  <si>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</si>
  <si>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</si>
  <si>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</si>
  <si>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</si>
  <si>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</si>
  <si>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</si>
  <si>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</si>
  <si>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</si>
  <si>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</si>
  <si>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</si>
  <si>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</si>
  <si>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</si>
  <si>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</si>
  <si>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</si>
  <si>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</si>
  <si>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</si>
  <si>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</si>
  <si>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</si>
  <si>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</si>
  <si>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</si>
  <si>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</si>
  <si>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</si>
  <si>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</si>
  <si>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</si>
  <si>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</si>
  <si>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</si>
  <si>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</si>
  <si>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</si>
  <si>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</si>
  <si>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</si>
  <si>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</si>
  <si>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</si>
  <si>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</si>
  <si>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</si>
  <si>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</si>
  <si>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</si>
  <si>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</si>
  <si>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</si>
  <si>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</si>
  <si>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</si>
  <si>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</si>
  <si>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</si>
  <si>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</si>
  <si>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</si>
  <si>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</si>
  <si>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</si>
  <si>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</si>
  <si>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</si>
  <si>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</si>
  <si>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</si>
  <si>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</si>
  <si>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</si>
  <si>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</si>
  <si>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</si>
  <si>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</si>
  <si>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</si>
  <si>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</si>
  <si>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</si>
  <si>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</si>
  <si>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</si>
  <si>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</si>
  <si>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</si>
  <si>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</si>
  <si>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</si>
  <si>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</si>
  <si>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</si>
  <si>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</si>
  <si>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</si>
  <si>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</si>
  <si>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</si>
  <si>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</si>
  <si>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</si>
  <si>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</si>
  <si>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</si>
  <si>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</si>
  <si>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</si>
  <si>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</si>
  <si>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</si>
  <si>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</si>
  <si>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</si>
  <si>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</si>
  <si>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</si>
  <si>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</si>
  <si>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</si>
  <si>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</si>
  <si>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</si>
  <si>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</si>
  <si>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</si>
  <si>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</si>
  <si>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</si>
  <si>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</si>
  <si>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</si>
  <si>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</si>
  <si>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</si>
  <si>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</si>
  <si>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</si>
  <si>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</si>
  <si>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</si>
  <si>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</si>
  <si>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</si>
  <si>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</si>
  <si>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</si>
  <si>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</si>
  <si>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</si>
  <si>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</si>
  <si>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</si>
  <si>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</si>
  <si>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</si>
  <si>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</si>
  <si>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</si>
  <si>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</si>
  <si>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</si>
  <si>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</si>
  <si>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</si>
  <si>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</si>
  <si>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</si>
  <si>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</si>
  <si>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</si>
  <si>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</si>
  <si>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</si>
  <si>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</si>
  <si>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</si>
  <si>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</si>
  <si>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</si>
  <si>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</si>
  <si>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</si>
  <si>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</si>
  <si>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</si>
  <si>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</si>
  <si>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</si>
  <si>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</si>
  <si>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</si>
  <si>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</si>
  <si>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</si>
  <si>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</si>
  <si>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</si>
  <si>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</si>
  <si>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</si>
  <si>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</si>
  <si>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</si>
  <si>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</si>
  <si>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</si>
  <si>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</si>
  <si>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</si>
  <si>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</si>
  <si>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</si>
  <si>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</si>
  <si>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</si>
  <si>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</si>
  <si>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</si>
  <si>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</si>
  <si>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</si>
  <si>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</si>
  <si>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</si>
  <si>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</si>
  <si>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</si>
  <si>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</si>
  <si>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</si>
  <si>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</si>
  <si>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</si>
  <si>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</si>
  <si>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</si>
  <si>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</si>
  <si>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</si>
  <si>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</si>
  <si>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</si>
  <si>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</si>
  <si>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</si>
  <si>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</si>
  <si>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</si>
  <si>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</si>
  <si>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</si>
  <si>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</si>
  <si>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</si>
  <si>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</si>
  <si>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</si>
  <si>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</si>
  <si>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</si>
  <si>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</si>
  <si>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</si>
  <si>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</si>
  <si>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</si>
  <si>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</si>
  <si>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</si>
  <si>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</si>
  <si>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</si>
  <si>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</si>
  <si>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</si>
  <si>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</si>
  <si>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</si>
  <si>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</si>
  <si>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</si>
  <si>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</si>
  <si>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</si>
  <si>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</si>
  <si>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</si>
  <si>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</si>
  <si>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</si>
  <si>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</si>
  <si>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</si>
  <si>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</si>
  <si>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</si>
  <si>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</si>
  <si>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</si>
  <si>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</si>
  <si>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</si>
  <si>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</si>
  <si>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</si>
  <si>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</si>
  <si>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</si>
  <si>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</si>
  <si>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</si>
  <si>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</si>
  <si>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</si>
  <si>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</si>
  <si>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</si>
  <si>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</si>
  <si>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</si>
  <si>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</si>
  <si>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</si>
  <si>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</si>
  <si>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</si>
  <si>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</si>
  <si>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</si>
  <si>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</si>
  <si>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</si>
  <si>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</si>
  <si>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</si>
  <si>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</si>
  <si>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</si>
  <si>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</si>
  <si>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</si>
  <si>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</si>
  <si>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</si>
  <si>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</si>
  <si>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</si>
  <si>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</si>
  <si>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</si>
  <si>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</si>
  <si>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</si>
  <si>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</si>
  <si>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</si>
  <si>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</si>
  <si>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</si>
  <si>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</si>
  <si>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</si>
  <si>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</si>
  <si>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</si>
  <si>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</si>
  <si>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</si>
  <si>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</si>
  <si>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</si>
  <si>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</si>
  <si>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</si>
  <si>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</si>
  <si>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</si>
  <si>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</si>
  <si>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</si>
  <si>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</si>
  <si>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</si>
  <si>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</si>
  <si>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</si>
  <si>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</si>
  <si>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</si>
  <si>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</si>
  <si>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</si>
  <si>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</si>
  <si>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</si>
  <si>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</si>
  <si>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</si>
  <si>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</si>
  <si>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</si>
  <si>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</si>
  <si>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</si>
  <si>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</si>
  <si>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</si>
  <si>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</si>
  <si>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</si>
  <si>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</si>
  <si>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</si>
  <si>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</si>
  <si>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</si>
  <si>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</si>
  <si>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</si>
  <si>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</si>
  <si>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</si>
  <si>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</si>
  <si>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</si>
  <si>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</si>
  <si>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</si>
  <si>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</si>
  <si>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</si>
  <si>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</si>
  <si>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</si>
  <si>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</si>
  <si>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</si>
  <si>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</si>
  <si>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</si>
  <si>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</si>
  <si>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</si>
  <si>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</si>
  <si>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</si>
  <si>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</si>
  <si>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</si>
  <si>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</si>
  <si>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</si>
  <si>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</si>
  <si>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</si>
  <si>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</si>
  <si>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</si>
  <si>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</si>
  <si>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</si>
  <si>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</si>
  <si>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</si>
  <si>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</si>
  <si>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</si>
  <si>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</si>
  <si>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</si>
  <si>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</si>
  <si>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</si>
  <si>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</si>
  <si>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</si>
  <si>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</si>
  <si>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</si>
  <si>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</si>
  <si>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</si>
  <si>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</si>
  <si>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</si>
  <si>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</si>
  <si>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</si>
  <si>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</si>
  <si>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</si>
  <si>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</si>
  <si>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</si>
  <si>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</si>
  <si>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</si>
  <si>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</si>
  <si>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</si>
  <si>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</si>
  <si>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</si>
  <si>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</si>
  <si>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</si>
  <si>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</si>
  <si>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</si>
  <si>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</si>
  <si>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</si>
  <si>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</si>
  <si>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</si>
  <si>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</si>
  <si>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</si>
  <si>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</si>
  <si>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</si>
  <si>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</si>
  <si>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</si>
  <si>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</si>
  <si>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</si>
  <si>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</si>
  <si>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</si>
  <si>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</si>
  <si>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</si>
  <si>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</si>
  <si>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</si>
  <si>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</si>
  <si>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</si>
  <si>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</si>
  <si>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</si>
  <si>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</si>
  <si>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</si>
  <si>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</si>
  <si>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</si>
  <si>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</si>
  <si>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</si>
  <si>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</si>
  <si>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</si>
  <si>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</si>
  <si>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</si>
  <si>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</si>
  <si>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</si>
  <si>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</si>
  <si>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</si>
  <si>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</si>
  <si>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</si>
  <si>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</si>
  <si>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</si>
  <si>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</si>
  <si>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</si>
  <si>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</si>
  <si>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</si>
  <si>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</si>
  <si>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</si>
  <si>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</si>
  <si>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</si>
  <si>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</si>
  <si>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</si>
  <si>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</si>
  <si>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</si>
  <si>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</si>
  <si>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</si>
  <si>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</si>
  <si>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</si>
  <si>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</si>
  <si>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</si>
  <si>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</si>
  <si>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</si>
  <si>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</si>
  <si>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</si>
  <si>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</si>
  <si>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</si>
  <si>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</si>
  <si>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</si>
  <si>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</si>
  <si>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</si>
  <si>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</si>
  <si>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</si>
  <si>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</si>
  <si>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</si>
  <si>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</si>
  <si>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</si>
  <si>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</si>
  <si>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</si>
  <si>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</si>
  <si>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</si>
  <si>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</si>
  <si>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</si>
  <si>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</si>
  <si>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</si>
  <si>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</si>
  <si>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</si>
  <si>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</si>
  <si>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</si>
  <si>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</si>
  <si>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</si>
  <si>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</si>
  <si>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</si>
  <si>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</si>
  <si>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</si>
  <si>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</si>
  <si>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</si>
  <si>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</si>
  <si>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</si>
  <si>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</si>
  <si>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</si>
  <si>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</si>
  <si>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</si>
  <si>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</si>
  <si>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</si>
  <si>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</si>
  <si>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</si>
  <si>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</si>
  <si>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</si>
  <si>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</si>
  <si>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</si>
  <si>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</si>
  <si>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</si>
  <si>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</si>
  <si>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</si>
  <si>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</si>
  <si>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</si>
  <si>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</si>
  <si>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</si>
  <si>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</si>
  <si>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</si>
  <si>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</si>
  <si>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</si>
  <si>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</si>
  <si>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</si>
  <si>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</si>
  <si>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</si>
  <si>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</si>
  <si>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</si>
  <si>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</si>
  <si>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</si>
  <si>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</si>
  <si>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</si>
  <si>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</si>
  <si>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</si>
  <si>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</si>
  <si>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</si>
  <si>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</si>
  <si>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</si>
  <si>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</si>
  <si>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</si>
  <si>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</si>
  <si>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</si>
  <si>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</si>
  <si>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</si>
  <si>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</si>
  <si>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</si>
  <si>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</si>
  <si>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</si>
  <si>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</si>
  <si>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</si>
  <si>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</si>
  <si>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</si>
  <si>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</si>
  <si>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</si>
  <si>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</si>
  <si>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</si>
  <si>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</si>
  <si>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</si>
  <si>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</si>
  <si>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</si>
  <si>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</si>
  <si>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</si>
  <si>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</si>
  <si>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</si>
  <si>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</si>
  <si>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</si>
  <si>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</si>
  <si>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</si>
  <si>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</si>
  <si>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</si>
  <si>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</si>
  <si>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</si>
  <si>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</si>
  <si>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</si>
  <si>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</si>
  <si>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</si>
  <si>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</si>
  <si>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</si>
  <si>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</si>
  <si>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</si>
  <si>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</si>
  <si>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</si>
  <si>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</si>
  <si>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</si>
  <si>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</si>
  <si>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</si>
  <si>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</si>
  <si>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</si>
  <si>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</si>
  <si>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</si>
  <si>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</si>
  <si>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</si>
  <si>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</si>
  <si>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</si>
  <si>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</si>
  <si>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</si>
  <si>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</si>
  <si>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</si>
  <si>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</si>
  <si>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</si>
  <si>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</si>
  <si>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</si>
  <si>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</si>
  <si>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</si>
  <si>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</si>
  <si>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</si>
  <si>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</si>
  <si>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</si>
  <si>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</si>
  <si>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</si>
  <si>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</si>
  <si>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</si>
  <si>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</si>
  <si>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</si>
  <si>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</si>
  <si>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</si>
  <si>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</si>
  <si>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</si>
  <si>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</si>
  <si>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</si>
  <si>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</si>
  <si>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</si>
  <si>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</si>
  <si>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</si>
  <si>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</si>
  <si>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</si>
  <si>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</si>
  <si>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</si>
  <si>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</si>
  <si>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</si>
  <si>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</si>
  <si>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</si>
  <si>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</si>
  <si>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</si>
  <si>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</si>
  <si>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</si>
  <si>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</si>
  <si>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</si>
  <si>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</si>
  <si>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</si>
  <si>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</si>
  <si>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</si>
  <si>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</si>
  <si>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</si>
  <si>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</si>
  <si>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</si>
  <si>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</si>
  <si>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</si>
  <si>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</si>
  <si>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</si>
  <si>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</si>
  <si>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</si>
  <si>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</si>
  <si>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</si>
  <si>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</si>
  <si>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</si>
  <si>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</si>
  <si>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</si>
  <si>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</si>
  <si>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</si>
  <si>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</si>
  <si>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</si>
  <si>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</si>
  <si>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</si>
  <si>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</si>
  <si>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</si>
  <si>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</si>
  <si>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</si>
  <si>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</si>
  <si>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</si>
  <si>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</si>
  <si>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</si>
  <si>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</si>
  <si>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</si>
  <si>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</si>
  <si>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</si>
  <si>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</si>
  <si>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</si>
  <si>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</si>
  <si>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</si>
  <si>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</si>
  <si>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</si>
  <si>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</si>
  <si>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</si>
  <si>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</si>
  <si>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</si>
  <si>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</si>
  <si>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</si>
  <si>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</si>
  <si>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</si>
  <si>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</si>
  <si>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</si>
  <si>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</si>
  <si>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</si>
  <si>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</si>
  <si>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</si>
  <si>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</si>
  <si>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</si>
  <si>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</si>
  <si>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</si>
  <si>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</si>
  <si>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</si>
  <si>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</si>
  <si>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</si>
  <si>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</si>
  <si>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</si>
  <si>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</si>
  <si>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</si>
  <si>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</si>
  <si>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</si>
  <si>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</si>
  <si>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</si>
  <si>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</si>
  <si>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</si>
  <si>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</si>
  <si>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</si>
  <si>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</si>
  <si>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</si>
  <si>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</si>
  <si>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</si>
  <si>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</si>
  <si>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</si>
  <si>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</si>
  <si>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</si>
  <si>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</si>
  <si>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</si>
  <si>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</si>
  <si>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</si>
  <si>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</si>
  <si>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</si>
  <si>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</si>
  <si>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</si>
  <si>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</si>
  <si>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</si>
  <si>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</si>
  <si>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</si>
  <si>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</si>
  <si>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</si>
  <si>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</si>
  <si>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</si>
  <si>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</si>
  <si>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</si>
  <si>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</si>
  <si>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</si>
  <si>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</si>
  <si>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</si>
  <si>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</si>
  <si>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</si>
  <si>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</si>
  <si>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</si>
  <si>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</si>
  <si>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</si>
  <si>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</si>
  <si>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</si>
  <si>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</si>
  <si>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</si>
  <si>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</si>
  <si>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</si>
  <si>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</si>
  <si>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</si>
  <si>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</si>
  <si>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</si>
  <si>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</si>
  <si>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</si>
  <si>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</si>
  <si>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</si>
  <si>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</si>
  <si>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</si>
  <si>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</si>
  <si>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</si>
  <si>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</si>
  <si>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</si>
  <si>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</si>
  <si>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</si>
  <si>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</si>
  <si>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</si>
  <si>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</si>
  <si>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</si>
  <si>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</si>
  <si>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</si>
  <si>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</si>
  <si>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</si>
  <si>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</si>
  <si>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</si>
  <si>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</si>
  <si>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</si>
  <si>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</si>
  <si>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</si>
  <si>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</si>
  <si>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</si>
  <si>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</si>
  <si>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</si>
  <si>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</si>
  <si>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</si>
  <si>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</si>
  <si>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</si>
  <si>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</si>
  <si>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</si>
  <si>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</si>
  <si>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</si>
  <si>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</si>
  <si>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</si>
  <si>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</si>
  <si>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</si>
  <si>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</si>
  <si>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</si>
  <si>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</si>
  <si>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</si>
  <si>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</si>
  <si>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</si>
  <si>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</si>
  <si>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</si>
  <si>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</si>
  <si>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</si>
  <si>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</si>
  <si>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</si>
  <si>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</si>
  <si>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</si>
  <si>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</si>
  <si>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</si>
  <si>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</si>
  <si>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</si>
  <si>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</si>
  <si>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</si>
  <si>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</si>
  <si>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</si>
  <si>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</si>
  <si>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</si>
  <si>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</si>
  <si>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</si>
  <si>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</si>
  <si>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</si>
  <si>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</si>
  <si>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</si>
  <si>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</si>
  <si>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</si>
  <si>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</si>
  <si>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</si>
  <si>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</si>
  <si>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</si>
  <si>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</si>
  <si>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</si>
  <si>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</si>
  <si>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</si>
  <si>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</si>
  <si>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</si>
  <si>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</si>
  <si>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</si>
  <si>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</si>
  <si>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</si>
  <si>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</si>
  <si>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</si>
  <si>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</si>
  <si>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</si>
  <si>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</si>
  <si>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</si>
  <si>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</si>
  <si>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</si>
  <si>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</si>
  <si>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</si>
  <si>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</si>
  <si>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</si>
  <si>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</si>
  <si>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</si>
  <si>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</si>
  <si>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</si>
  <si>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</si>
  <si>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</si>
  <si>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</si>
  <si>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</si>
  <si>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</si>
  <si>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</si>
  <si>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</si>
  <si>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</si>
  <si>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</si>
  <si>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</si>
  <si>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</si>
  <si>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</si>
  <si>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</si>
  <si>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</si>
  <si>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</si>
  <si>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</si>
  <si>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</si>
  <si>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</si>
  <si>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</si>
  <si>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</si>
  <si>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</si>
  <si>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</si>
  <si>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</si>
  <si>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</si>
  <si>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</si>
  <si>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</si>
  <si>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</si>
  <si>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</si>
  <si>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</si>
  <si>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</si>
  <si>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</si>
  <si>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</si>
  <si>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</si>
  <si>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</si>
  <si>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</si>
  <si>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</si>
  <si>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</si>
  <si>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</si>
  <si>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</si>
  <si>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</si>
  <si>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</si>
  <si>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</si>
  <si>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</si>
  <si>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</si>
  <si>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</si>
  <si>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</si>
  <si>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</si>
  <si>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</si>
  <si>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</si>
  <si>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</si>
  <si>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</si>
  <si>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</si>
  <si>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</si>
  <si>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</si>
  <si>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</si>
  <si>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</si>
  <si>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</si>
  <si>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</si>
  <si>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</si>
  <si>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</si>
  <si>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</si>
  <si>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</si>
  <si>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</si>
  <si>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</si>
  <si>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</si>
  <si>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</si>
  <si>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</si>
  <si>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</si>
  <si>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</si>
  <si>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</si>
  <si>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</si>
  <si>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</si>
  <si>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</si>
  <si>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</si>
  <si>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</si>
  <si>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</si>
  <si>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</si>
  <si>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</si>
  <si>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</si>
  <si>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</si>
  <si>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</si>
  <si>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</si>
  <si>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</si>
  <si>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</si>
  <si>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</si>
  <si>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</si>
  <si>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</si>
  <si>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</si>
  <si>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</si>
  <si>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</si>
  <si>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</si>
  <si>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</si>
  <si>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</si>
  <si>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</si>
  <si>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</si>
  <si>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</si>
  <si>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</si>
  <si>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</si>
  <si>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</si>
  <si>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</si>
  <si>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</si>
  <si>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</si>
  <si>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</si>
  <si>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</si>
  <si>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</si>
  <si>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</si>
  <si>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</si>
  <si>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</si>
  <si>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</si>
  <si>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</si>
  <si>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</si>
  <si>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</si>
  <si>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</si>
  <si>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</si>
  <si>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</si>
  <si>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</si>
  <si>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</si>
  <si>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</si>
  <si>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</si>
  <si>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</si>
  <si>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</si>
  <si>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</si>
  <si>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</si>
  <si>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</si>
  <si>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</si>
  <si>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</si>
  <si>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</si>
  <si>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</si>
  <si>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</si>
  <si>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</si>
  <si>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</si>
  <si>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</si>
  <si>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</si>
  <si>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</si>
  <si>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</si>
  <si>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</si>
  <si>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</si>
  <si>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</si>
  <si>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</si>
  <si>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</si>
  <si>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</si>
  <si>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</si>
  <si>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</si>
  <si>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</si>
  <si>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</si>
  <si>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</si>
  <si>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</si>
  <si>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</si>
  <si>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</si>
  <si>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</si>
  <si>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</si>
  <si>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</si>
  <si>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</si>
  <si>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</si>
  <si>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</si>
  <si>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</si>
  <si>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</si>
  <si>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</si>
  <si>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</si>
  <si>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</si>
  <si>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</si>
  <si>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</si>
  <si>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</si>
  <si>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</si>
  <si>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</si>
  <si>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</si>
  <si>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</si>
  <si>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</si>
  <si>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</si>
  <si>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</si>
  <si>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</si>
  <si>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</si>
  <si>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</si>
  <si>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</si>
  <si>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</si>
  <si>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</si>
  <si>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</si>
  <si>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</si>
  <si>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</si>
  <si>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</si>
  <si>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</si>
  <si>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</si>
  <si>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</si>
  <si>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</si>
  <si>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</si>
  <si>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</si>
  <si>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</si>
  <si>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</si>
  <si>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</si>
  <si>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</si>
  <si>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</si>
  <si>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</si>
  <si>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</si>
  <si>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</si>
  <si>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</si>
  <si>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</si>
  <si>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</si>
  <si>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</si>
  <si>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</si>
  <si>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</si>
  <si>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</si>
  <si>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</si>
  <si>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</si>
  <si>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</si>
  <si>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</si>
  <si>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</si>
  <si>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</si>
  <si>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</si>
  <si>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</si>
  <si>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</si>
  <si>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</si>
  <si>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</si>
  <si>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</si>
  <si>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</si>
  <si>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</si>
  <si>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</si>
  <si>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</si>
  <si>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</si>
  <si>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</si>
  <si>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</si>
  <si>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</si>
  <si>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</si>
  <si>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</si>
  <si>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</si>
  <si>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</si>
  <si>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</si>
  <si>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</si>
  <si>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</si>
  <si>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</si>
  <si>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</si>
  <si>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</si>
  <si>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</si>
  <si>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</si>
  <si>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</si>
  <si>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</si>
  <si>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</si>
  <si>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</si>
  <si>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</si>
  <si>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</si>
  <si>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</si>
  <si>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</si>
  <si>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</si>
  <si>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</si>
  <si>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</si>
  <si>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</si>
  <si>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</si>
  <si>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</si>
  <si>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</si>
  <si>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</si>
  <si>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</si>
  <si>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</si>
  <si>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</si>
  <si>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</si>
  <si>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</si>
  <si>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</si>
  <si>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</si>
  <si>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</si>
  <si>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</si>
  <si>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</si>
  <si>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</si>
  <si>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</si>
  <si>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</si>
  <si>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</si>
  <si>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</si>
  <si>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</si>
  <si>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</si>
  <si>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</si>
  <si>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</si>
  <si>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</si>
  <si>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</si>
  <si>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</si>
  <si>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</si>
  <si>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</si>
  <si>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</si>
  <si>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</si>
  <si>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</si>
  <si>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</si>
  <si>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</si>
  <si>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</si>
  <si>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</si>
  <si>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</si>
  <si>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</si>
  <si>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</si>
  <si>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</si>
  <si>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</si>
  <si>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</si>
  <si>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</si>
  <si>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</si>
  <si>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</si>
  <si>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</si>
  <si>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</si>
  <si>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</si>
  <si>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</si>
  <si>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</si>
  <si>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</si>
  <si>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</si>
  <si>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</si>
  <si>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</si>
  <si>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</si>
  <si>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</si>
  <si>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</si>
  <si>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</si>
  <si>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</si>
  <si>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</si>
  <si>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</si>
  <si>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</si>
  <si>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</si>
  <si>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</si>
  <si>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</si>
  <si>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</si>
  <si>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</si>
  <si>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</si>
  <si>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</si>
  <si>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</si>
  <si>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</si>
  <si>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</si>
  <si>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</si>
  <si>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</si>
  <si>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</si>
  <si>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</si>
  <si>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</si>
  <si>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</si>
  <si>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</si>
  <si>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</si>
  <si>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</si>
  <si>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</si>
  <si>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</si>
  <si>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</si>
  <si>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</si>
  <si>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</si>
  <si>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</si>
  <si>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</si>
  <si>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</si>
  <si>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</si>
  <si>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</si>
  <si>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</si>
  <si>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</si>
  <si>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</si>
  <si>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</si>
  <si>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</si>
  <si>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</si>
  <si>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</si>
  <si>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</si>
  <si>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</si>
  <si>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</si>
  <si>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</si>
  <si>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</si>
  <si>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</si>
  <si>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</si>
  <si>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</si>
  <si>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</si>
  <si>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</si>
  <si>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</si>
  <si>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</si>
  <si>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</si>
  <si>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</si>
  <si>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</si>
  <si>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</si>
  <si>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</si>
  <si>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</si>
  <si>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</si>
  <si>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</si>
  <si>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</si>
  <si>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</si>
  <si>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</si>
  <si>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</si>
  <si>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</si>
  <si>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</si>
  <si>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</si>
  <si>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</si>
  <si>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</si>
  <si>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</si>
  <si>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</si>
  <si>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</si>
  <si>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</si>
  <si>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</si>
  <si>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</si>
  <si>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</si>
  <si>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</si>
  <si>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</si>
  <si>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</si>
  <si>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</si>
  <si>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</si>
  <si>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</si>
  <si>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</si>
  <si>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</si>
  <si>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</si>
  <si>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</si>
  <si>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</si>
  <si>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</si>
  <si>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</si>
  <si>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</si>
  <si>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</si>
  <si>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</si>
  <si>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</si>
  <si>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</si>
  <si>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</si>
  <si>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</si>
  <si>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</si>
  <si>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</si>
  <si>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</si>
  <si>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</si>
  <si>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</si>
  <si>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</si>
  <si>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</si>
  <si>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</si>
  <si>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</si>
  <si>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</si>
  <si>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</si>
  <si>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</si>
  <si>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</si>
  <si>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</si>
  <si>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</si>
  <si>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</si>
  <si>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</si>
  <si>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</si>
  <si>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</si>
  <si>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</si>
  <si>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</si>
  <si>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</si>
  <si>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</si>
  <si>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</si>
  <si>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</si>
  <si>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</si>
  <si>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</si>
  <si>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</si>
  <si>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</si>
  <si>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</si>
  <si>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</si>
  <si>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</si>
  <si>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</si>
  <si>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</si>
  <si>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</si>
  <si>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</si>
  <si>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</si>
  <si>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</si>
  <si>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</si>
  <si>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</si>
  <si>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</si>
  <si>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</si>
  <si>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</si>
  <si>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</si>
  <si>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</si>
  <si>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</si>
  <si>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</si>
  <si>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</si>
  <si>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</si>
  <si>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</si>
  <si>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</si>
  <si>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</si>
  <si>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</si>
  <si>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</si>
  <si>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</si>
  <si>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</si>
  <si>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</si>
  <si>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</si>
  <si>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</si>
  <si>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</si>
  <si>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</si>
  <si>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</si>
  <si>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</si>
  <si>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</si>
  <si>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</si>
  <si>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</si>
  <si>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</si>
  <si>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</si>
  <si>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</si>
  <si>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</si>
  <si>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</si>
  <si>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</si>
  <si>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</si>
  <si>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</si>
  <si>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</si>
  <si>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</si>
  <si>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</si>
  <si>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</si>
  <si>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</si>
  <si>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</si>
  <si>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</si>
  <si>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</si>
  <si>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</si>
  <si>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</si>
  <si>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</si>
  <si>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</si>
  <si>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</si>
  <si>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</si>
  <si>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</si>
  <si>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</si>
  <si>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</si>
  <si>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</si>
  <si>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</si>
  <si>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</si>
  <si>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</si>
  <si>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</si>
  <si>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</si>
  <si>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</si>
  <si>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</si>
  <si>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</si>
  <si>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</si>
  <si>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</si>
  <si>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</si>
  <si>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</si>
  <si>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</si>
  <si>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</si>
  <si>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</si>
  <si>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</si>
  <si>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</si>
  <si>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</si>
  <si>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</si>
  <si>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</si>
  <si>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</si>
  <si>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</si>
  <si>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</si>
  <si>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</si>
  <si>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</si>
  <si>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</si>
  <si>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</si>
  <si>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</si>
  <si>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</si>
  <si>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</si>
  <si>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</si>
  <si>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</si>
  <si>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</si>
  <si>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</si>
  <si>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</si>
  <si>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</si>
  <si>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</si>
  <si>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</si>
  <si>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</si>
  <si>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</si>
  <si>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</si>
  <si>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</si>
  <si>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</si>
  <si>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</si>
  <si>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</si>
  <si>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</si>
  <si>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</si>
  <si>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</si>
  <si>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</si>
  <si>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</si>
  <si>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</si>
  <si>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</si>
  <si>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</si>
  <si>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</si>
  <si>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</si>
  <si>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</si>
  <si>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</si>
  <si>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</si>
  <si>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</si>
  <si>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</si>
  <si>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</si>
  <si>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</si>
  <si>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</si>
  <si>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</si>
  <si>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</si>
  <si>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</si>
  <si>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</si>
  <si>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</si>
  <si>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</si>
  <si>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</si>
  <si>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</si>
  <si>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</si>
  <si>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</si>
  <si>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</si>
  <si>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</si>
  <si>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</si>
  <si>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</si>
  <si>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</si>
  <si>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</si>
  <si>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</si>
  <si>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</si>
  <si>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</si>
  <si>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</si>
  <si>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</si>
  <si>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</si>
  <si>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</si>
  <si>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</si>
  <si>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</si>
  <si>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</si>
  <si>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</si>
  <si>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</si>
  <si>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</si>
  <si>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</si>
  <si>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</si>
  <si>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</si>
  <si>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</si>
  <si>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</si>
  <si>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</si>
  <si>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</si>
  <si>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</si>
  <si>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</si>
  <si>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</si>
  <si>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</si>
  <si>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</si>
  <si>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</si>
  <si>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</si>
  <si>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</si>
  <si>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</si>
  <si>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</si>
  <si>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</si>
  <si>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</si>
  <si>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</si>
  <si>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</si>
  <si>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</si>
  <si>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</si>
  <si>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</si>
  <si>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</si>
  <si>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</si>
  <si>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</si>
  <si>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</si>
  <si>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</si>
  <si>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</si>
  <si>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</si>
  <si>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</si>
  <si>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</si>
  <si>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</si>
  <si>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</si>
  <si>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</si>
  <si>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</si>
  <si>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</si>
  <si>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</si>
  <si>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</si>
  <si>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</si>
  <si>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</si>
  <si>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</si>
  <si>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</si>
  <si>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</si>
  <si>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</si>
  <si>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</si>
  <si>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</si>
  <si>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</si>
  <si>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</si>
  <si>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</si>
  <si>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</si>
  <si>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</si>
  <si>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</si>
  <si>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</si>
  <si>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</si>
  <si>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</si>
  <si>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</si>
  <si>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</si>
  <si>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</si>
  <si>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</si>
  <si>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</si>
  <si>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</si>
  <si>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</si>
  <si>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</si>
  <si>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</si>
  <si>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</si>
  <si>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</si>
  <si>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</si>
  <si>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</si>
  <si>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</si>
  <si>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</si>
  <si>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</si>
  <si>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</si>
  <si>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</si>
  <si>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</si>
  <si>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</si>
  <si>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</si>
  <si>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</si>
  <si>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</si>
  <si>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</si>
  <si>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</si>
  <si>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</si>
  <si>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</si>
  <si>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</si>
  <si>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</si>
  <si>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</si>
  <si>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</si>
  <si>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</si>
  <si>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</si>
  <si>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</si>
  <si>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</si>
  <si>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</si>
  <si>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</si>
  <si>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</si>
  <si>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</si>
  <si>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</si>
  <si>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</si>
  <si>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</si>
  <si>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</si>
  <si>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</si>
  <si>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</si>
  <si>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</si>
  <si>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</si>
  <si>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</si>
  <si>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</si>
  <si>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</si>
  <si>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</si>
  <si>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</si>
  <si>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</si>
  <si>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</si>
  <si>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</si>
  <si>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</si>
  <si>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</si>
  <si>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</si>
  <si>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</si>
  <si>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</si>
  <si>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</si>
  <si>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</si>
  <si>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</si>
  <si>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</si>
  <si>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</si>
  <si>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</si>
  <si>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</si>
  <si>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</si>
  <si>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</si>
  <si>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</si>
  <si>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</si>
  <si>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</si>
  <si>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</si>
  <si>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</si>
  <si>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</si>
  <si>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</si>
  <si>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</si>
  <si>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</si>
  <si>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</si>
  <si>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</si>
  <si>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</si>
  <si>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</si>
  <si>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</si>
  <si>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</si>
  <si>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</si>
  <si>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</si>
  <si>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</si>
  <si>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</si>
  <si>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</si>
  <si>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</si>
  <si>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</si>
  <si>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</si>
  <si>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</si>
  <si>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</si>
  <si>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</si>
  <si>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</si>
  <si>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</si>
  <si>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</si>
  <si>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</si>
  <si>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</si>
  <si>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</si>
  <si>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</si>
  <si>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</si>
  <si>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</si>
  <si>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</si>
  <si>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</si>
  <si>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</si>
  <si>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</si>
  <si>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</si>
  <si>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</si>
  <si>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</si>
  <si>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</si>
  <si>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</si>
  <si>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</si>
  <si>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</si>
  <si>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</si>
  <si>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</si>
  <si>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</si>
  <si>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</si>
  <si>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</si>
  <si>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</si>
  <si>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</si>
  <si>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</si>
  <si>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</si>
  <si>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</si>
  <si>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</si>
  <si>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</si>
  <si>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</si>
  <si>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</si>
  <si>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</si>
  <si>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</si>
  <si>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</si>
  <si>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</si>
  <si>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</si>
  <si>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</si>
  <si>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</si>
  <si>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</si>
  <si>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</si>
  <si>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</si>
  <si>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</si>
  <si>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</si>
  <si>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</si>
  <si>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</si>
  <si>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</si>
  <si>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</si>
  <si>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</si>
  <si>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</si>
  <si>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</si>
  <si>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</si>
  <si>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</si>
  <si>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</si>
  <si>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</si>
  <si>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</si>
  <si>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</si>
  <si>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</si>
  <si>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</si>
  <si>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</si>
  <si>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</si>
  <si>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</si>
  <si>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</si>
  <si>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</si>
  <si>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</si>
  <si>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</si>
  <si>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</si>
  <si>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</si>
  <si>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</si>
  <si>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</si>
  <si>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</si>
  <si>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</si>
  <si>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</si>
  <si>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</si>
  <si>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</si>
  <si>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</si>
  <si>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</si>
  <si>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</si>
  <si>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</si>
  <si>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</si>
  <si>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</si>
  <si>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</si>
  <si>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</si>
  <si>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</si>
  <si>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</si>
  <si>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</si>
  <si>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</si>
  <si>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</si>
  <si>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</si>
  <si>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</si>
  <si>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</si>
  <si>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</si>
  <si>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</si>
  <si>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</si>
  <si>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</si>
  <si>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</si>
  <si>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</si>
  <si>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</si>
  <si>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</si>
  <si>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</si>
  <si>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</si>
  <si>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</si>
  <si>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</si>
  <si>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</si>
  <si>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</si>
  <si>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</si>
  <si>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</si>
  <si>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</si>
  <si>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</si>
  <si>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</si>
  <si>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</si>
  <si>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</si>
  <si>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</si>
  <si>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</si>
  <si>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</si>
  <si>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</si>
  <si>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</si>
  <si>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</si>
  <si>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</si>
  <si>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</si>
  <si>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</si>
  <si>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</si>
  <si>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</si>
  <si>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</si>
  <si>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</si>
  <si>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</si>
  <si>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</si>
  <si>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</si>
  <si>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</si>
  <si>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</si>
  <si>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</si>
  <si>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</si>
  <si>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</si>
  <si>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</si>
  <si>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</si>
  <si>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</si>
  <si>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</si>
  <si>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</si>
  <si>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</si>
  <si>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</si>
  <si>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</si>
  <si>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</si>
  <si>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</si>
  <si>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</si>
  <si>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</si>
  <si>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</si>
  <si>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</si>
  <si>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</si>
  <si>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</si>
  <si>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</si>
  <si>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</si>
  <si>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</si>
  <si>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</si>
  <si>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</si>
  <si>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</si>
  <si>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</si>
  <si>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</si>
  <si>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</si>
  <si>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</si>
  <si>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</si>
  <si>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</si>
  <si>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</si>
  <si>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</si>
  <si>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</si>
  <si>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</si>
  <si>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</si>
  <si>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</si>
  <si>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</si>
  <si>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</si>
  <si>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</si>
  <si>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</si>
  <si>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</si>
  <si>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</si>
  <si>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</si>
  <si>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</si>
  <si>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</si>
  <si>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</si>
  <si>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</si>
  <si>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</si>
  <si>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</si>
  <si>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</si>
  <si>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</si>
  <si>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</si>
  <si>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</si>
  <si>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</si>
  <si>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</si>
  <si>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</si>
  <si>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</si>
  <si>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</si>
  <si>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</si>
  <si>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</si>
  <si>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</si>
  <si>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</si>
  <si>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</si>
  <si>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</si>
  <si>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</si>
  <si>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</si>
  <si>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</si>
  <si>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</si>
  <si>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</si>
  <si>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</si>
  <si>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</si>
  <si>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</si>
  <si>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</si>
  <si>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</si>
  <si>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</si>
  <si>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</si>
  <si>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</si>
  <si>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</si>
  <si>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</si>
  <si>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</si>
  <si>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</si>
  <si>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</si>
  <si>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</si>
  <si>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</si>
  <si>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</si>
  <si>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</si>
  <si>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</si>
  <si>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</si>
  <si>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</si>
  <si>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</si>
  <si>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</si>
  <si>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</si>
  <si>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</si>
  <si>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</si>
  <si>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</si>
  <si>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</si>
  <si>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</si>
  <si>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</si>
  <si>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</si>
  <si>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</si>
  <si>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</si>
  <si>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</si>
  <si>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</si>
  <si>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</si>
  <si>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</si>
  <si>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</si>
  <si>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</si>
  <si>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</si>
  <si>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</si>
  <si>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</si>
  <si>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</si>
  <si>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</si>
  <si>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</si>
  <si>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</si>
  <si>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</si>
  <si>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</si>
  <si>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</si>
  <si>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</si>
  <si>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</si>
  <si>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</si>
  <si>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</si>
  <si>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</si>
  <si>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</si>
  <si>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</si>
  <si>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</si>
  <si>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</si>
  <si>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</si>
  <si>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</si>
  <si>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</si>
  <si>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</si>
  <si>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</si>
  <si>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</si>
  <si>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</si>
  <si>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</si>
  <si>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</si>
  <si>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</si>
  <si>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</si>
  <si>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</si>
  <si>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</si>
  <si>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</si>
  <si>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</si>
  <si>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</si>
  <si>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</si>
  <si>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</si>
  <si>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</si>
  <si>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</si>
  <si>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</si>
  <si>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</si>
  <si>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</si>
  <si>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</si>
  <si>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</si>
  <si>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</si>
  <si>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</si>
  <si>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</si>
  <si>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</si>
  <si>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</si>
  <si>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</si>
  <si>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</si>
  <si>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</si>
  <si>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</si>
  <si>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</si>
  <si>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</si>
  <si>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</si>
  <si>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</si>
  <si>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</si>
  <si>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</si>
  <si>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</si>
  <si>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</si>
  <si>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</si>
  <si>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</si>
  <si>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</si>
  <si>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</si>
  <si>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</si>
  <si>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</si>
  <si>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</si>
  <si>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</si>
  <si>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</si>
  <si>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</si>
  <si>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</si>
  <si>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</si>
  <si>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</si>
  <si>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</si>
  <si>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</si>
  <si>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</si>
  <si>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</si>
  <si>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</si>
  <si>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</si>
  <si>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</si>
  <si>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</si>
  <si>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</si>
  <si>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</si>
  <si>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</si>
  <si>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</si>
  <si>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</si>
  <si>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</si>
  <si>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</si>
  <si>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</si>
  <si>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</si>
  <si>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</si>
  <si>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</si>
  <si>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</si>
  <si>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</si>
  <si>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</si>
  <si>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</si>
  <si>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</si>
  <si>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</si>
  <si>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</si>
  <si>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</si>
  <si>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</si>
  <si>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</si>
  <si>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</si>
  <si>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</si>
  <si>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</si>
  <si>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</si>
  <si>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</si>
  <si>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</si>
  <si>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</si>
  <si>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</si>
  <si>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</si>
  <si>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</si>
  <si>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</si>
  <si>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</si>
  <si>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</si>
  <si>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</si>
  <si>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</si>
  <si>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</si>
  <si>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</si>
  <si>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</si>
  <si>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</si>
  <si>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</si>
  <si>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</si>
  <si>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</si>
  <si>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</si>
  <si>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</si>
  <si>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</si>
  <si>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</si>
  <si>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</si>
  <si>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</si>
  <si>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</si>
  <si>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</si>
  <si>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</si>
  <si>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</si>
  <si>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</si>
  <si>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</si>
  <si>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</si>
  <si>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</si>
  <si>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</si>
  <si>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</si>
  <si>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</si>
  <si>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</si>
  <si>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</si>
  <si>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</si>
  <si>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</si>
  <si>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</si>
  <si>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</si>
  <si>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</si>
  <si>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</si>
  <si>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</si>
  <si>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</si>
  <si>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</si>
  <si>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</si>
  <si>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</si>
  <si>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</si>
  <si>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</si>
  <si>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</si>
  <si>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</si>
  <si>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</si>
  <si>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</si>
  <si>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</si>
  <si>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</si>
  <si>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</si>
  <si>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</si>
  <si>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</si>
  <si>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</si>
  <si>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</si>
  <si>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</si>
  <si>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</si>
  <si>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</si>
  <si>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</si>
  <si>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</si>
  <si>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</si>
  <si>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</si>
  <si>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</si>
  <si>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</si>
  <si>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</si>
  <si>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</si>
  <si>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</si>
  <si>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</si>
  <si>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</si>
  <si>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</si>
  <si>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</si>
  <si>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</si>
  <si>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</si>
  <si>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</si>
  <si>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</si>
  <si>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</si>
  <si>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</si>
  <si>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</si>
  <si>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</si>
  <si>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</si>
  <si>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</si>
  <si>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</si>
  <si>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</si>
  <si>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</si>
  <si>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</si>
  <si>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</si>
  <si>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</si>
  <si>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</si>
  <si>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</si>
  <si>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</si>
  <si>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</si>
  <si>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</si>
  <si>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</si>
  <si>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</si>
  <si>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</si>
  <si>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</si>
  <si>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</si>
  <si>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</si>
  <si>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</si>
  <si>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</si>
  <si>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</si>
  <si>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</si>
  <si>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</si>
  <si>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</si>
  <si>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</si>
  <si>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</si>
  <si>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</si>
  <si>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</si>
  <si>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</si>
  <si>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</si>
  <si>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</si>
  <si>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</si>
  <si>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</si>
  <si>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</si>
  <si>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</si>
  <si>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</si>
  <si>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</si>
  <si>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</si>
  <si>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</si>
  <si>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</si>
  <si>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</si>
  <si>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</si>
  <si>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</si>
  <si>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</si>
  <si>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</si>
  <si>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</si>
  <si>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</si>
  <si>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</si>
  <si>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</si>
  <si>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</si>
  <si>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</si>
  <si>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</si>
  <si>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</si>
  <si>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</si>
  <si>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</si>
  <si>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</si>
  <si>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</si>
  <si>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</si>
  <si>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</si>
  <si>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</si>
  <si>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</si>
  <si>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</si>
  <si>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</si>
  <si>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</si>
  <si>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</si>
  <si>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</si>
  <si>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</si>
  <si>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</si>
  <si>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</si>
  <si>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</si>
  <si>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</si>
  <si>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</si>
  <si>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</si>
  <si>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</si>
  <si>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</si>
  <si>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</si>
  <si>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</si>
  <si>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</si>
  <si>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</si>
  <si>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</si>
  <si>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</si>
  <si>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</si>
  <si>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</si>
  <si>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</si>
  <si>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</si>
  <si>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</si>
  <si>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</si>
  <si>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</si>
  <si>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</si>
  <si>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</si>
  <si>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</si>
  <si>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</si>
  <si>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</si>
  <si>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</si>
  <si>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</si>
  <si>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</si>
  <si>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</si>
  <si>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</si>
  <si>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</si>
  <si>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</si>
  <si>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</si>
  <si>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</si>
  <si>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</si>
  <si>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</si>
  <si>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</si>
  <si>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</si>
  <si>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</si>
  <si>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</si>
  <si>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</si>
  <si>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</si>
  <si>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</si>
  <si>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</si>
  <si>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</si>
  <si>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</si>
  <si>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</si>
  <si>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</si>
  <si>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</si>
  <si>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</si>
  <si>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</si>
  <si>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</si>
  <si>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</si>
  <si>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</si>
  <si>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</si>
  <si>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</si>
  <si>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</si>
  <si>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</si>
  <si>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</si>
  <si>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</si>
  <si>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</si>
  <si>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</si>
  <si>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</si>
  <si>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</si>
  <si>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</si>
  <si>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</si>
  <si>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</si>
  <si>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</si>
  <si>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</si>
  <si>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</si>
  <si>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</si>
  <si>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</si>
  <si>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</si>
  <si>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</si>
  <si>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</si>
  <si>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</si>
  <si>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</si>
  <si>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</si>
  <si>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</si>
  <si>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</si>
  <si>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</si>
  <si>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</si>
  <si>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</si>
  <si>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</si>
  <si>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</si>
  <si>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</si>
  <si>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</si>
  <si>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</si>
  <si>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</si>
  <si>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</si>
  <si>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</si>
  <si>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</si>
  <si>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</si>
  <si>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</si>
  <si>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</si>
  <si>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</si>
  <si>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</si>
  <si>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</si>
  <si>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</si>
  <si>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</si>
  <si>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</si>
  <si>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</si>
  <si>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</si>
  <si>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</si>
  <si>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</si>
  <si>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</si>
  <si>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</si>
  <si>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</si>
  <si>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</si>
  <si>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</si>
  <si>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</si>
  <si>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</si>
  <si>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</si>
  <si>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</si>
  <si>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</si>
  <si>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</si>
  <si>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</si>
  <si>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</si>
  <si>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</si>
  <si>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</si>
  <si>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</si>
  <si>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</si>
  <si>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</si>
  <si>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</si>
  <si>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</si>
  <si>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</si>
  <si>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</si>
  <si>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</si>
  <si>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</si>
  <si>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</si>
  <si>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</si>
  <si>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</si>
  <si>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</si>
  <si>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</si>
  <si>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</si>
  <si>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</si>
  <si>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</si>
  <si>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</si>
  <si>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</si>
  <si>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</si>
  <si>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</si>
  <si>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</si>
  <si>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</si>
  <si>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</si>
  <si>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</si>
  <si>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</si>
  <si>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</si>
  <si>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</si>
  <si>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</si>
  <si>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</si>
  <si>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</si>
  <si>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</si>
  <si>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</si>
  <si>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</si>
  <si>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</si>
  <si>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</si>
  <si>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</si>
  <si>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</si>
  <si>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</si>
  <si>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</si>
  <si>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</si>
  <si>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</si>
  <si>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</si>
  <si>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</si>
  <si>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</si>
  <si>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</si>
  <si>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</si>
  <si>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</si>
  <si>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</si>
  <si>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</si>
  <si>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</si>
  <si>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</si>
  <si>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</si>
  <si>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</si>
  <si>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</si>
  <si>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</si>
  <si>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</si>
  <si>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</si>
  <si>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</si>
  <si>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</si>
  <si>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</si>
  <si>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</si>
  <si>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</si>
  <si>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</si>
  <si>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</si>
  <si>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</si>
  <si>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</si>
  <si>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</si>
  <si>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</si>
  <si>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</si>
  <si>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</si>
  <si>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</si>
  <si>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</si>
  <si>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</si>
  <si>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</si>
  <si>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</si>
  <si>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</si>
  <si>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</si>
  <si>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</si>
  <si>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</si>
  <si>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</si>
  <si>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</si>
  <si>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</si>
  <si>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</si>
  <si>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</si>
  <si>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</si>
  <si>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</si>
  <si>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</si>
  <si>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</si>
  <si>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</si>
  <si>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</si>
  <si>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</si>
  <si>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</si>
  <si>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</si>
  <si>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</si>
  <si>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</si>
  <si>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</si>
  <si>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</si>
  <si>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</si>
  <si>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</si>
  <si>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</si>
  <si>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</si>
  <si>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</si>
  <si>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</si>
  <si>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</si>
  <si>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</si>
  <si>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</si>
  <si>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</si>
  <si>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</si>
  <si>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</si>
  <si>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</si>
  <si>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</si>
  <si>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</si>
  <si>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</si>
  <si>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</si>
  <si>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</si>
  <si>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</si>
  <si>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</si>
  <si>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</si>
  <si>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</si>
  <si>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</si>
  <si>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</si>
  <si>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</si>
  <si>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PCM-20251030-00000802</t>
  </si>
  <si>
    <t xml:space="preserve">Site located at Salwa Border,EM team still at gate waiting access approval </t>
  </si>
  <si>
    <t>PCM-20251030-00001248</t>
  </si>
  <si>
    <t>Team at site trying to connect PG</t>
  </si>
  <si>
    <t>PCM-20251030-00001358</t>
  </si>
  <si>
    <t>ETA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</si>
  <si>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</si>
  <si>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</si>
  <si>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</si>
  <si>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</si>
  <si>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</si>
  <si>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</si>
  <si>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</si>
  <si>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</si>
  <si>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</si>
  <si>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</si>
  <si>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</si>
  <si>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</si>
  <si>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</si>
  <si>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</si>
  <si>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</si>
  <si>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</si>
  <si>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</si>
  <si>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</si>
  <si>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</si>
  <si>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</si>
  <si>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</si>
  <si>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</si>
  <si>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</si>
  <si>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</si>
  <si>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</si>
  <si>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</si>
  <si>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</si>
  <si>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</si>
  <si>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</si>
  <si>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</si>
  <si>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</si>
  <si>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</si>
  <si>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</si>
  <si>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</si>
  <si>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</si>
  <si>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</si>
  <si>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</si>
  <si>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</si>
  <si>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</si>
  <si>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</si>
  <si>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</si>
  <si>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</si>
  <si>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</si>
  <si>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</si>
  <si>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</si>
  <si>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</si>
  <si>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</si>
  <si>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</si>
  <si>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</si>
  <si>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</si>
  <si>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</si>
  <si>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</si>
  <si>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</si>
  <si>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</si>
  <si>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</si>
  <si>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</si>
  <si>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</si>
  <si>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</si>
  <si>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</si>
  <si>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</si>
  <si>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</si>
  <si>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</si>
  <si>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</si>
  <si>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</si>
  <si>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</si>
  <si>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</si>
  <si>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</si>
  <si>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</si>
  <si>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</si>
  <si>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</si>
  <si>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</si>
  <si>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</si>
  <si>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</si>
  <si>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</si>
  <si>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</si>
  <si>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</si>
  <si>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</si>
  <si>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</si>
  <si>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</si>
  <si>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</si>
  <si>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</si>
  <si>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</si>
  <si>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</si>
  <si>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</si>
  <si>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PCM-20251030-00001196</t>
  </si>
  <si>
    <t xml:space="preserve">ETA 10 min </t>
  </si>
  <si>
    <t xml:space="preserve"> PCM-20250215-00000830 </t>
  </si>
  <si>
    <t>LTE site still down and  site located in aramco area access issue need special permission</t>
  </si>
  <si>
    <t>PCM-20251030-00000633</t>
  </si>
  <si>
    <t>SCECO team working at area and EM team saving HUB site nother team dispatched from another MC need 70 Min</t>
  </si>
  <si>
    <t>NO PCM</t>
  </si>
  <si>
    <t>EM team on the way to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</si>
  <si>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</si>
  <si>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</si>
  <si>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</si>
  <si>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</si>
  <si>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</si>
  <si>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</si>
  <si>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PCM-20251030-00001340</t>
  </si>
  <si>
    <t>Emergency</t>
  </si>
  <si>
    <t xml:space="preserve">EM team need 35 min </t>
  </si>
  <si>
    <t xml:space="preserve">TT-20251030-01309 , witing for separate TT </t>
  </si>
  <si>
    <t xml:space="preserve">EM team need 50 min </t>
  </si>
  <si>
    <t xml:space="preserve">power NA and sites located inside Kidana project and no access by car to connect PG
</t>
  </si>
  <si>
    <t>power NA and sites located inside Kidana project and no access by car to connect PG</t>
  </si>
  <si>
    <t xml:space="preserve">Sceco blackout at muzdalifa area and Teams checking ths sites one by one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</si>
</sst>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7" totalsRowShown="0" headerRowDxfId="174" dataDxfId="173" headerRowBorderDxfId="171" tableBorderDxfId="172" totalsRowBorderDxfId="170">
  <autoFilter ref="A1:L1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9" totalsRowShown="0" headerRowDxfId="48" dataDxfId="47" headerRowBorderDxfId="45" tableBorderDxfId="46" totalsRowBorderDxfId="44">
  <autoFilter ref="A1:L14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6" totalsRowShown="0" headerRowDxfId="31" dataDxfId="30" headerRowBorderDxfId="28" tableBorderDxfId="29">
  <autoFilter ref="A1:L40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7"/>
  <sheetViews>
    <sheetView workbookViewId="0">
      <selection activeCell="K4" sqref="K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297.72003067129845</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69" t="s">
        <v>21602</v>
      </c>
      <c r="E3" s="135" t="s">
        <v>39021</v>
      </c>
      <c r="F3" s="170">
        <v>45960.463692129626</v>
      </c>
      <c r="G3" s="137">
        <f ca="1">IFERROR(NOW()-F3,"")</f>
        <v>0.20476446759857936</v>
      </c>
      <c r="H3" s="136">
        <v>45960.458136574074</v>
      </c>
      <c r="I3" s="134" t="str">
        <f>IFERROR(VLOOKUP(D3,DB!A:F,6,0),"")</f>
        <v>Generator-SG</v>
      </c>
      <c r="J3" s="134" t="str">
        <f>IFERROR(VLOOKUP(D3,DB!A:G,7,0),"")</f>
        <v>Vandalized</v>
      </c>
      <c r="K3" s="138" t="s">
        <v>39024</v>
      </c>
      <c r="L3" s="139" t="str">
        <f>IFERROR(VLOOKUP(D3,DB!A:I,9,0),"")</f>
        <v>Latis</v>
      </c>
    </row>
    <row r="4" spans="1:15" ht="15" customHeight="1">
      <c r="A4" s="133" t="s">
        <v>39025</v>
      </c>
      <c r="B4" s="134" t="str">
        <f>IFERROR(VLOOKUP(D4,DB!A:K,11,0),"")</f>
        <v>R1</v>
      </c>
      <c r="C4" s="134">
        <v>1</v>
      </c>
      <c r="D4" s="134" t="s">
        <v>14927</v>
      </c>
      <c r="E4" s="135" t="s">
        <v>39021</v>
      </c>
      <c r="F4" s="136">
        <v>45960.625891203701</v>
      </c>
      <c r="G4" s="137">
        <f ca="1">IFERROR(NOW()-F4,"")</f>
        <v>4.2565393523545936E-2</v>
      </c>
      <c r="H4" s="136">
        <v>45960.621030092596</v>
      </c>
      <c r="I4" s="134" t="str">
        <f>IFERROR(VLOOKUP(D4,DB!A:F,6,0),"")</f>
        <v>SCECO</v>
      </c>
      <c r="J4" s="134" t="str">
        <f>IFERROR(VLOOKUP(D4,DB!A:G,7,0),"")</f>
        <v>Removed BY RO</v>
      </c>
      <c r="K4" s="138" t="s">
        <v>39026</v>
      </c>
      <c r="L4" s="139" t="str">
        <f>IFERROR(VLOOKUP(D4,DB!A:I,9,0),"")</f>
        <v>Latis</v>
      </c>
    </row>
    <row r="5" spans="1:15" ht="15" customHeight="1">
      <c r="A5" s="145" t="s">
        <v>39027</v>
      </c>
      <c r="B5" s="146" t="str">
        <f>IFERROR(VLOOKUP(D5,DB!A:K,11,0),"")</f>
        <v>R1</v>
      </c>
      <c r="C5" s="146">
        <v>1</v>
      </c>
      <c r="D5" s="146" t="s">
        <v>19228</v>
      </c>
      <c r="E5" s="171" t="s">
        <v>39021</v>
      </c>
      <c r="F5" s="148">
        <v>45960.661712962959</v>
      </c>
      <c r="G5" s="149">
        <f ca="1">IFERROR(NOW()-F5,"")</f>
        <v>6.7436342651490122E-3</v>
      </c>
      <c r="H5" s="148">
        <v>45960.656157407408</v>
      </c>
      <c r="I5" s="146" t="str">
        <f>IFERROR(VLOOKUP(D5,DB!A:F,6,0),"")</f>
        <v>SCECO</v>
      </c>
      <c r="J5" s="146" t="str">
        <f>IFERROR(VLOOKUP(D5,DB!A:G,7,0),"")</f>
        <v>No BB</v>
      </c>
      <c r="K5" s="150" t="s">
        <v>39028</v>
      </c>
      <c r="L5" s="151" t="str">
        <f>IFERROR(VLOOKUP(D5,DB!A:I,9,0),"")</f>
        <v>Latis</v>
      </c>
    </row>
    <row r="6" spans="1:15" ht="15" customHeight="1">
      <c r="A6" s="133"/>
      <c r="B6" s="134" t="str">
        <f>IFERROR(VLOOKUP(D6,DB!A:K,11,0),"")</f>
        <v/>
      </c>
      <c r="C6" s="134"/>
      <c r="D6" s="134"/>
      <c r="E6" s="135"/>
      <c r="F6" s="136"/>
      <c r="G6" s="137">
        <f ca="1">IFERROR(NOW()-F6,"")</f>
        <v>45960.668456597225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45960.668456597225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45960.668456597225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45960.668456597225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45960.668456597225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45960.668456597225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45960.668456597225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80"/>
      <c r="E13" s="135"/>
      <c r="F13" s="136"/>
      <c r="G13" s="137">
        <f ca="1">IFERROR(NOW()-F13,"")</f>
        <v>45960.668456597225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45960.668456597225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45960.668456597225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45960.668456597225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45960.668456597225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45960.668456597225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45960.668456597225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45960.668456597225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45960.668456597225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45960.668456597225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45960.668456597225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45960.668456597225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45960.668456597225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45960.668456597225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45960.668456597225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45960.668456597225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45960.668456597225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45960.668456597225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45960.668456597225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45960.668456597225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45960.668456597225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45960.668456597225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45960.668456597225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45960.668456597225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45960.668456597225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45960.668456597225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45960.668456597225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45960.668456597225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45960.668456597225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45960.668456597225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45960.668456597225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45960.668456597225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45960.668456597225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45960.668456597225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45960.668456597225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45960.668456597225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45960.668456597225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45960.668456597225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45960.668456597225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45960.668456597225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45960.668456597225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45960.668456597225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45960.668456597225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45960.668456597225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45960.668456597225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45960.668456597225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45960.668456597225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45960.668456597225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45960.668456597225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45960.668456597225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45960.668456597225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45960.668456597225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45960.668456597225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45960.668456597225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45960.668456597225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45960.668456597225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45960.668456597225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45960.668456597225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45960.668456597225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45960.668456597225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45960.668456597225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45960.668456597225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45960.668456597225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45960.668456597225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45960.668456597225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45960.668456597225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45960.668456597225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45960.668456597225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45960.668456597225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45960.668456597225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45960.668456597225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45960.668456597225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45960.668456597225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45960.668456597225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45960.668456597225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45960.668456597225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45960.668456597225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45960.668456597225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45960.668456597225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45960.668456597225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45960.668456597225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45960.668456597225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45960.668456597225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45960.668456597225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45960.668456597225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45960.668456597225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45960.668456597225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45960.668456597225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45960.668456597225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45960.668456597225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45960.668456597225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45960.668456597225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45960.668456597225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45960.668456597225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45960.668456597225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45960.668456597225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45960.668456597225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45960.668456597225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45960.668456597225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45960.668456597225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45960.668456597225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45960.668456597225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45960.668456597225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45960.668456597225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45960.668456597225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45960.668456597225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45960.668456597225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45960.668456597225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45960.668456597225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45960.668456597225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45960.668456597225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45960.668456597225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45960.668456597225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45960.668456597225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45960.668456597225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45960.668456597225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45960.668456597225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45960.668456597225</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45960.668456597225</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45960.668456597225</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45960.668456597225</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45960.668456597225</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45960.668456597225</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45960.668456597225</v>
      </c>
      <c r="H136" s="136"/>
      <c r="I136" s="134" t="str">
        <f>IFERROR(VLOOKUP(D136,DB!A:F,6,0),"")</f>
        <v/>
      </c>
      <c r="J136" s="134" t="str">
        <f>IFERROR(VLOOKUP(D136,DB!A:G,7,0),"")</f>
        <v/>
      </c>
      <c r="K136" s="138"/>
      <c r="L136" s="139" t="str">
        <f>IFERROR(VLOOKUP(D136,DB!A:I,9,0),"")</f>
        <v/>
      </c>
    </row>
    <row r="137" spans="1:12" ht="15" customHeight="1">
      <c r="A137" s="145"/>
      <c r="B137" s="146" t="str">
        <f>IFERROR(VLOOKUP(D137,DB!A:K,11,0),"")</f>
        <v/>
      </c>
      <c r="C137" s="146"/>
      <c r="D137" s="146"/>
      <c r="E137" s="147"/>
      <c r="F137" s="148"/>
      <c r="G137" s="149">
        <f ca="1">IFERROR(NOW()-F137,"")</f>
        <v>45960.668456597225</v>
      </c>
      <c r="H137" s="148"/>
      <c r="I137" s="146" t="str">
        <f>IFERROR(VLOOKUP(D137,DB!A:F,6,0),"")</f>
        <v/>
      </c>
      <c r="J137" s="146" t="str">
        <f>IFERROR(VLOOKUP(D137,DB!A:G,7,0),"")</f>
        <v/>
      </c>
      <c r="K137" s="150"/>
      <c r="L137" s="151" t="str">
        <f>IFERROR(VLOOKUP(D137,DB!A:I,9,0),"")</f>
        <v/>
      </c>
    </row>
  </sheetData>
  <customSheetViews>
    <customSheetView guid="{F6042A99-DD27-4453-835D-0834D95730CC}" filter="1" showAutoFilter="1">
      <pageMargins left="0" right="0" top="0" bottom="0" header="0" footer="0"/>
      <autoFilter ref="B1:M1" xr:uid="{B3327437-6DAB-4499-9FEE-C78435E156C9}"/>
    </customSheetView>
  </customSheetViews>
  <dataValidations count="2">
    <dataValidation allowBlank="1" showInputMessage="1" showErrorMessage="1" sqref="E1" xr:uid="{5DBA255D-CDD9-49FB-AD3C-AF70AB4EE696}"/>
    <dataValidation type="list" allowBlank="1" showInputMessage="1" showErrorMessage="1" sqref="E2:E1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135.66861863426311</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1.9263732638937654</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25490</v>
      </c>
      <c r="E5" s="114" t="s">
        <v>39106</v>
      </c>
      <c r="F5" s="115">
        <v>45960.603888888887</v>
      </c>
      <c r="G5" s="116">
        <f ca="1">IFERROR(NOW()-F5,"-")</f>
        <v>6.456770833756309E-2</v>
      </c>
      <c r="H5" s="115">
        <v>45960.598333333335</v>
      </c>
      <c r="I5" s="18" t="str">
        <f>IFERROR(VLOOKUP(D5,DB!A:F,6,0),"")</f>
        <v>Generator-SG</v>
      </c>
      <c r="J5" s="18" t="str">
        <f>IFERROR(VLOOKUP(D5,DB!A:G,7,0),"")</f>
        <v>Vandalized</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45960.668456597225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45960.668456597225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45960.668456597225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45960.668456597225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45960.668456597225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45960.668456597225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45960.668456597225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45960.668456597225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45960.668456597225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45960.668456597225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45960.668456597225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45960.668456597225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45960.668456597225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45960.668456597225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45960.668456597225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45960.668456597225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45960.668456597225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45960.668456597225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45960.668456597225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45960.668456597225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45960.668456597225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45960.668456597225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45960.668456597225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45960.668456597225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45960.668456597225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45960.668456597225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45960.668456597225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45960.668456597225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45960.668456597225</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45960.668456597225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45960.668456597225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45960.668456597225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45960.668456597225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45960.668456597225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45960.668456597225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45960.668456597225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45960.668456597225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45960.668456597225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45960.668456597225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45960.668456597225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45960.668456597225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45960.668456597225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45960.668456597225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45960.668456597225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45960.668456597225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45960.668456597225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45960.668456597225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45960.668456597225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45960.668456597225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45960.668456597225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45960.668456597225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45960.668456597225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45960.668456597225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45960.668456597225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45960.668456597225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45960.668456597225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45960.668456597225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45960.668456597225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45960.668456597225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45960.668456597225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45960.668456597225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45960.668456597225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45960.668456597225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45960.668456597225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45960.668456597225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45960.668456597225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45960.668456597225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45960.668456597225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45960.668456597225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45960.668456597225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45960.668456597225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45960.668456597225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45960.668456597225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45960.668456597225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45960.668456597225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45960.668456597225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45960.668456597225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45960.668456597225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45960.668456597225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45960.668456597225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45960.668456597225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45960.668456597225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45960.668456597225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45960.668456597225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45960.668456597225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45960.668456597225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45960.668456597225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45960.668456597225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45960.668456597225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45960.668456597225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45960.668456597225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45960.668456597225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45960.668456597225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45960.668456597225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45960.668456597225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45960.668456597225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45960.668456597225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45960.668456597225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45960.668456597225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45960.668456597225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45960.668456597225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45960.668456597225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45960.668456597225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45960.668456597225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45960.668456597225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45960.668456597225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45960.668456597225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45960.668456597225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45960.668456597225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45960.668456597225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45960.668456597225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45960.668456597225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45960.668456597225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45960.668456597225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45960.668456597225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45960.668456597225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45960.668456597225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45960.668456597225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45960.668456597225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45960.668456597225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45960.668456597225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45960.668456597225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45960.668456597225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45960.668456597225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45960.668456597225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45960.668456597225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45960.668456597225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45960.668456597225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45960.668456597225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45960.668456597225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45960.668456597225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45960.668456597225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45960.668456597225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45960.668456597225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45960.668456597225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45960.668456597225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45960.668456597225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45960.668456597225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45960.668456597225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45960.668456597225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45960.668456597225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45960.668456597225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45960.668456597225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45960.668456597225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45960.668456597225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45960.668456597225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45960.668456597225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45960.668456597225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45960.668456597225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45960.668456597225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45960.668456597225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45960.668456597225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45960.668456597225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45960.668456597225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45960.668456597225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45960.668456597225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45960.668456597225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45960.668456597225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45960.668456597225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45960.668456597225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45960.668456597225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45960.668456597225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45960.668456597225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45960.668456597225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45960.668456597225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45960.668456597225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45960.668456597225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45960.668456597225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45960.668456597225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45960.668456597225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45960.668456597225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45960.668456597225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45960.668456597225</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45960.668456597225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45960.668456597225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45960.668456597225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45960.668456597225</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45960.668456597225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45960.668456597225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45960.668456597225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45960.668456597225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45960.668456597225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45960.668456597225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45960.668456597225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45960.668456597225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45960.668456597225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45960.668456597225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45960.668456597225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45960.668456597225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45960.668456597225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45960.668456597225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45960.668456597225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45960.668456597225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45960.668456597225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45960.668456597225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45960.668456597225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45960.668456597225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45960.668456597225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45960.668456597225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45960.668456597225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45960.668456597225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45960.668456597225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45960.668456597225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45960.668456597225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45960.668456597225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45960.668456597225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45960.668456597225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45960.668456597225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45960.668456597225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45960.668456597225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45960.668456597225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45960.668456597225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45960.668456597225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45960.668456597225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45960.668456597225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45960.668456597225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45960.668456597225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45960.668456597225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45960.668456597225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45960.668456597225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45960.668456597225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45960.668456597225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45960.668456597225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45960.668456597225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45960.668456597225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45960.668456597225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45960.668456597225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45960.668456597225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45960.668456597225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45960.668456597225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45960.668456597225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45960.668456597225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45960.668456597225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45960.668456597225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45960.668456597225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45960.668456597225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45960.668456597225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45960.668456597225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45960.668456597225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45960.668456597225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45960.668456597225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45960.668456597225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45960.668456597225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45960.668456597225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45960.668456597225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45960.668456597225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45960.668456597225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45960.668456597225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45960.668456597225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45960.668456597225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45960.668456597225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45960.668456597225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45960.668456597225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45960.668456597225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45960.668456597225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45960.668456597225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45960.668456597225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45960.668456597225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45960.668456597225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45960.668456597225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45960.668456597225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45960.668456597225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45960.668456597225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45960.668456597225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45960.668456597225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45960.668456597225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45960.668456597225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45960.668456597225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45960.668456597225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45960.668456597225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45960.668456597225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45960.668456597225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45960.668456597225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45960.668456597225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45960.668456597225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45960.668456597225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45960.668456597225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45960.668456597225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45960.668456597225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45960.668456597225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45960.668456597225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45960.668456597225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45960.668456597225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45960.668456597225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45960.668456597225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45960.668456597225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45960.668456597225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45960.668456597225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45960.668456597225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45960.668456597225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45960.668456597225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45960.668456597225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45960.668456597225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45960.668456597225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45960.668456597225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45960.668456597225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45960.668456597225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45960.668456597225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45960.668456597225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45960.668456597225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45960.668456597225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45960.668456597225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45960.668456597225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45960.668456597225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45960.668456597225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45960.668456597225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45960.668456597225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45960.668456597225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45960.668456597225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45960.668456597225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45960.668456597225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45960.668456597225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45960.668456597225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45960.668456597225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45960.668456597225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45960.668456597225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45960.668456597225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45960.668456597225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45960.668456597225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45960.668456597225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45960.668456597225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45960.668456597225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45960.668456597225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45960.668456597225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45960.668456597225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45960.668456597225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45960.668456597225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45960.668456597225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45960.668456597225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45960.668456597225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45960.668456597225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45960.668456597225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45960.668456597225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45960.668456597225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45960.668456597225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45960.668456597225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45960.668456597225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45960.668456597225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45960.668456597225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45960.668456597225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45960.668456597225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45960.668456597225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45960.668456597225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45960.668456597225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45960.668456597225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45960.668456597225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45960.668456597225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45960.668456597225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45960.668456597225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45960.668456597225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45960.668456597225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45960.668456597225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45960.668456597225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45960.668456597225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45960.668456597225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45960.668456597225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45960.668456597225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45960.668456597225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45960.668456597225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45960.668456597225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45960.668456597225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45960.668456597225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45960.668456597225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45960.668456597225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45960.668456597225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45960.668456597225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45960.668456597225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45960.668456597225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45960.668456597225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45960.668456597225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45960.668456597225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45960.668456597225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45960.668456597225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45960.668456597225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45960.668456597225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45960.668456597225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45960.668456597225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45960.668456597225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45960.668456597225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45960.668456597225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45960.668456597225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45960.668456597225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45960.668456597225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45960.668456597225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45960.668456597225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45960.668456597225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45960.668456597225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45960.668456597225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45960.668456597225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45960.668456597225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45960.668456597225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45960.668456597225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45960.668456597225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45960.668456597225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45960.668456597225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45960.668456597225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45960.668456597225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45960.668456597225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45960.668456597225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45960.668456597225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45960.668456597225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45960.668456597225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45960.668456597225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45960.668456597225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45960.668456597225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45960.668456597225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45960.668456597225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45960.668456597225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45960.668456597225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45960.668456597225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45960.668456597225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45960.668456597225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45960.668456597225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45960.668456597225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45960.668456597225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45960.668456597225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45960.668456597225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45960.668456597225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45960.668456597225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45960.668456597225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45960.668456597225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45960.668456597225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45960.668456597225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45960.668456597225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45960.668456597225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45960.668456597225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45960.668456597225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45960.668456597225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45960.668456597225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45960.668456597225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45960.668456597225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45960.668456597225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45960.668456597225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45960.668456597225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45960.668456597225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45960.668456597225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45960.668456597225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45960.668456597225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45960.668456597225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45960.668456597225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45960.668456597225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45960.668456597225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45960.668456597225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45960.668456597225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45960.668456597225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45960.668456597225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45960.668456597225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45960.668456597225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45960.668456597225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45960.668456597225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45960.668456597225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45960.668456597225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45960.668456597225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45960.668456597225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45960.668456597225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45960.668456597225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45960.668456597225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45960.668456597225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45960.668456597225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45960.668456597225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45960.668456597225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45960.668456597225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45960.668456597225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45960.668456597225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45960.668456597225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45960.668456597225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45960.668456597225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45960.668456597225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45960.668456597225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45960.668456597225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45960.668456597225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45960.668456597225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45960.668456597225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45960.668456597225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45960.668456597225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45960.668456597225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45960.668456597225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45960.668456597225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45960.668456597225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45960.668456597225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45960.668456597225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45960.668456597225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45960.668456597225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45960.668456597225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45960.668456597225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45960.668456597225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45960.668456597225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45960.668456597225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45960.668456597225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45960.668456597225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45960.668456597225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45960.668456597225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45960.668456597225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45960.668456597225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45960.668456597225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45960.668456597225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45960.668456597225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45960.668456597225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45960.668456597225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45960.668456597225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45960.668456597225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45960.668456597225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45960.668456597225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45960.668456597225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45960.668456597225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45960.668456597225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45960.668456597225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45960.668456597225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45960.668456597225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45960.668456597225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45960.668456597225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45960.668456597225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45960.668456597225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45960.668456597225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45960.668456597225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45960.668456597225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45960.668456597225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45960.668456597225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45960.668456597225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45960.668456597225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45960.668456597225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45960.668456597225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45960.668456597225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45960.668456597225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45960.668456597225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45960.668456597225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45960.668456597225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45960.668456597225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45960.668456597225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45960.668456597225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45960.668456597225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45960.668456597225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45960.668456597225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45960.668456597225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45960.668456597225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45960.668456597225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45960.668456597225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45960.668456597225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45960.668456597225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45960.668456597225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45960.668456597225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45960.668456597225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45960.668456597225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45960.668456597225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45960.668456597225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45960.668456597225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45960.668456597225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45960.668456597225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45960.668456597225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45960.668456597225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45960.668456597225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45960.668456597225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45960.668456597225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45960.668456597225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45960.668456597225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45960.668456597225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45960.668456597225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45960.668456597225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45960.668456597225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45960.668456597225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45960.668456597225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45960.668456597225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45960.668456597225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45960.668456597225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45960.668456597225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45960.668456597225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45960.668456597225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45960.668456597225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45960.668456597225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45960.668456597225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45960.668456597225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45960.668456597225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45960.668456597225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45960.668456597225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45960.668456597225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45960.668456597225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45960.668456597225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45960.668456597225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45960.668456597225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45960.668456597225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45960.668456597225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45960.668456597225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45960.668456597225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45960.668456597225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45960.668456597225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45960.668456597225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45960.668456597225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45960.668456597225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45960.668456597225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45960.668456597225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45960.668456597225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45960.668456597225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45960.668456597225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45960.668456597225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45960.668456597225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45960.668456597225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45960.668456597225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45960.668456597225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45960.668456597225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45960.668456597225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45960.668456597225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45960.668456597225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45960.668456597225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45960.668456597225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45960.668456597225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45960.668456597225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45960.668456597225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45960.668456597225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45960.668456597225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45960.668456597225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45960.668456597225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45960.668456597225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45960.668456597225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45960.668456597225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45960.668456597225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45960.668456597225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45960.668456597225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45960.668456597225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45960.668456597225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45960.668456597225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45960.668456597225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45960.668456597225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45960.668456597225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45960.668456597225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45960.668456597225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45960.668456597225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45960.668456597225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45960.668456597225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45960.668456597225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45960.668456597225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45960.668456597225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45960.668456597225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45960.668456597225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45960.668456597225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45960.668456597225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45960.668456597225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45960.668456597225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45960.668456597225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45960.668456597225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45960.668456597225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45960.668456597225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45960.668456597225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45960.668456597225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45960.668456597225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45960.668456597225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45960.668456597225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45960.668456597225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45960.668456597225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45960.668456597225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45960.668456597225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45960.668456597225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45960.668456597225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45960.668456597225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45960.668456597225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45960.668456597225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45960.668456597225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45960.668456597225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45960.668456597225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45960.668456597225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45960.668456597225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45960.668456597225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45960.668456597225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45960.668456597225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45960.668456597225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45960.668456597225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45960.668456597225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45960.668456597225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45960.668456597225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45960.668456597225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45960.668456597225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45960.668456597225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45960.668456597225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45960.668456597225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45960.668456597225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45960.668456597225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45960.668456597225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45960.668456597225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45960.668456597225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45960.668456597225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45960.668456597225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45960.668456597225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45960.668456597225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45960.668456597225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45960.668456597225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45960.668456597225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45960.668456597225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45960.668456597225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45960.668456597225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45960.668456597225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45960.668456597225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45960.668456597225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45960.668456597225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45960.668456597225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45960.668456597225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45960.668456597225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45960.668456597225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45960.668456597225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45960.668456597225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45960.668456597225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45960.668456597225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45960.668456597225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45960.668456597225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45960.668456597225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45960.668456597225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45960.668456597225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45960.668456597225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45960.668456597225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45960.668456597225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45960.668456597225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45960.668456597225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45960.668456597225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45960.668456597225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45960.668456597225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45960.668456597225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45960.668456597225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45960.668456597225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45960.668456597225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45960.668456597225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45960.668456597225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45960.668456597225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45960.668456597225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45960.668456597225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45960.668456597225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45960.668456597225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45960.668456597225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45960.668456597225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45960.668456597225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45960.668456597225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45960.668456597225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45960.668456597225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45960.668456597225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45960.668456597225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45960.668456597225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45960.668456597225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45960.668456597225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45960.668456597225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45960.668456597225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45960.668456597225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45960.668456597225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45960.668456597225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45960.668456597225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45960.668456597225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45960.668456597225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45960.668456597225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45960.668456597225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45960.668456597225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45960.668456597225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45960.668456597225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45960.668456597225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45960.668456597225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45960.668456597225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45960.668456597225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45960.668456597225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45960.668456597225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45960.668456597225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45960.668456597225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45960.668456597225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45960.668456597225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45960.668456597225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45960.668456597225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45960.668456597225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45960.668456597225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45960.668456597225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45960.668456597225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45960.668456597225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45960.668456597225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45960.668456597225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45960.668456597225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45960.668456597225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45960.668456597225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45960.668456597225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45960.668456597225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45960.668456597225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45960.668456597225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45960.668456597225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45960.668456597225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45960.668456597225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45960.668456597225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45960.668456597225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45960.668456597225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45960.668456597225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45960.668456597225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45960.668456597225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45960.668456597225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45960.668456597225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45960.668456597225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45960.668456597225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45960.668456597225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45960.668456597225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45960.668456597225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45960.668456597225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45960.668456597225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45960.668456597225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45960.668456597225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45960.668456597225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45960.668456597225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45960.668456597225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45960.668456597225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45960.668456597225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45960.668456597225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45960.668456597225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45960.668456597225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45960.668456597225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45960.668456597225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45960.668456597225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45960.668456597225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45960.668456597225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45960.668456597225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45960.668456597225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45960.668456597225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45960.668456597225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45960.668456597225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45960.668456597225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45960.668456597225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45960.668456597225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45960.668456597225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45960.668456597225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45960.668456597225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45960.668456597225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45960.668456597225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45960.668456597225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45960.668456597225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45960.668456597225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45960.668456597225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45960.668456597225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45960.668456597225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45960.668456597225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45960.668456597225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45960.668456597225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45960.668456597225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45960.668456597225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45960.668456597225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45960.668456597225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45960.668456597225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45960.668456597225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45960.668456597225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45960.668456597225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45960.668456597225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45960.668456597225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45960.668456597225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45960.668456597225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45960.668456597225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45960.668456597225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45960.668456597225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45960.668456597225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45960.668456597225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45960.668456597225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45960.668456597225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45960.668456597225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45960.668456597225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45960.668456597225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45960.668456597225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45960.668456597225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45960.668456597225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45960.668456597225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45960.668456597225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45960.668456597225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45960.668456597225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45960.668456597225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45960.668456597225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45960.668456597225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45960.668456597225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45960.668456597225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45960.668456597225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45960.668456597225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45960.668456597225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45960.668456597225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45960.668456597225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45960.668456597225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45960.668456597225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45960.668456597225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45960.668456597225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45960.668456597225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45960.668456597225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45960.668456597225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45960.668456597225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45960.668456597225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45960.668456597225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45960.668456597225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45960.668456597225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45960.668456597225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45960.668456597225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45960.668456597225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45960.668456597225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45960.668456597225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45960.668456597225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45960.668456597225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45960.668456597225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45960.668456597225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45960.668456597225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45960.668456597225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45960.668456597225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45960.668456597225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45960.668456597225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45960.668456597225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45960.668456597225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45960.668456597225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45960.668456597225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45960.668456597225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45960.668456597225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45960.668456597225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45960.668456597225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45960.668456597225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45960.668456597225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45960.668456597225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45960.668456597225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45960.668456597225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45960.668456597225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45960.668456597225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45960.668456597225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45960.668456597225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45960.668456597225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45960.668456597225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45960.668456597225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45960.668456597225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45960.668456597225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45960.668456597225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45960.668456597225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45960.668456597225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45960.668456597225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45960.668456597225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45960.668456597225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45960.668456597225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45960.668456597225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45960.668456597225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45960.668456597225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45960.668456597225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45960.668456597225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45960.668456597225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45960.668456597225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45960.668456597225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45960.668456597225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45960.668456597225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45960.668456597225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45960.668456597225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45960.668456597225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45960.668456597225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45960.668456597225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45960.668456597225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45960.668456597225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45960.668456597225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45960.668456597225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45960.668456597225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45960.668456597225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45960.668456597225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45960.668456597225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45960.668456597225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45960.668456597225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45960.668456597225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45960.668456597225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45960.668456597225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45960.668456597225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45960.668456597225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45960.668456597225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45960.668456597225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45960.668456597225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45960.668456597225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45960.668456597225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45960.668456597225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45960.668456597225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45960.668456597225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45960.668456597225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45960.668456597225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45960.668456597225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45960.668456597225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45960.668456597225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45960.668456597225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45960.668456597225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45960.668456597225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45960.668456597225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45960.668456597225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45960.668456597225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45960.668456597225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45960.668456597225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45960.668456597225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45960.668456597225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45960.668456597225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45960.668456597225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45960.668456597225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45960.668456597225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45960.668456597225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45960.668456597225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45960.668456597225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45960.668456597225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45960.668456597225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45960.668456597225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45960.668456597225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45960.668456597225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45960.668456597225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45960.668456597225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45960.668456597225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45960.668456597225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45960.668456597225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45960.668456597225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45960.668456597225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45960.668456597225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45960.668456597225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45960.668456597225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45960.668456597225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45960.668456597225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45960.668456597225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45960.668456597225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45960.668456597225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45960.668456597225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45960.668456597225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45960.668456597225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45960.668456597225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45960.668456597225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45960.668456597225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45960.668456597225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45960.668456597225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45960.668456597225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45960.668456597225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45960.668456597225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45960.668456597225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45960.668456597225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45960.668456597225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45960.668456597225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45960.668456597225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45960.668456597225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45960.668456597225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45960.668456597225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45960.668456597225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45960.668456597225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45960.668456597225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45960.668456597225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45960.668456597225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45960.668456597225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45960.668456597225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45960.668456597225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45960.668456597225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45960.668456597225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45960.668456597225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45960.668456597225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45960.668456597225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45960.668456597225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45960.668456597225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45960.668456597225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45960.668456597225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45960.668456597225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45960.668456597225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45960.668456597225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45960.668456597225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45960.668456597225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45960.668456597225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45960.668456597225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45960.668456597225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45960.668456597225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45960.668456597225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45960.668456597225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45960.668456597225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45960.668456597225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45960.668456597225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45960.668456597225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45960.668456597225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45960.668456597225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45960.668456597225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45960.668456597225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45960.668456597225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45960.668456597225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45960.668456597225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45960.668456597225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45960.668456597225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45960.668456597225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45960.668456597225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45960.668456597225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45960.668456597225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45960.668456597225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45960.668456597225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45960.668456597225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45960.668456597225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45960.668456597225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45960.668456597225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45960.668456597225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45960.668456597225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45960.668456597225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45960.668456597225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45960.668456597225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45960.668456597225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45960.668456597225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45960.668456597225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45960.668456597225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45960.668456597225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45960.668456597225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45960.668456597225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45960.668456597225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45960.668456597225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45960.668456597225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45960.668456597225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45960.668456597225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45960.668456597225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45960.668456597225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45960.668456597225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45960.668456597225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45960.668456597225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45960.668456597225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45960.668456597225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45960.668456597225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45960.668456597225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45960.668456597225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45960.668456597225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45960.668456597225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45960.668456597225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45960.668456597225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45960.668456597225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45960.668456597225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45960.668456597225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45960.668456597225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45960.668456597225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45960.668456597225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45960.668456597225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45960.668456597225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45960.668456597225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45960.668456597225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45960.668456597225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45960.668456597225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45960.668456597225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45960.668456597225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45960.668456597225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45960.668456597225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45960.668456597225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45960.668456597225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45960.668456597225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45960.668456597225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45960.668456597225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45960.668456597225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45960.668456597225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45960.668456597225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45960.668456597225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45960.668456597225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45960.668456597225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45960.668456597225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45960.668456597225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45960.668456597225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45960.668456597225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45960.668456597225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45960.668456597225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45960.668456597225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45960.668456597225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45960.668456597225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45960.668456597225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45960.668456597225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45960.668456597225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45960.668456597225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45960.668456597225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45960.668456597225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45960.668456597225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45960.668456597225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45960.668456597225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45960.668456597225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45960.668456597225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45960.668456597225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45960.668456597225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45960.668456597225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45960.668456597225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45960.668456597225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45960.668456597225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45960.668456597225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45960.668456597225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45960.668456597225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45960.668456597225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45960.668456597225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45960.668456597225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45960.668456597225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45960.668456597225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45960.668456597225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45960.668456597225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45960.668456597225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45960.668456597225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45960.668456597225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45960.668456597225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45960.668456597225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45960.668456597225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45960.668456597225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45960.668456597225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45960.668456597225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45960.668456597225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45960.668456597225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45960.668456597225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45960.668456597225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45960.668456597225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45960.668456597225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45960.668456597225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45960.668456597225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45960.668456597225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45960.668456597225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45960.668456597225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45960.668456597225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45960.668456597225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45960.668456597225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45960.668456597225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45960.668456597225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45960.668456597225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45960.668456597225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45960.668456597225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45960.668456597225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45960.668456597225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45960.668456597225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45960.668456597225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45960.668456597225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45960.668456597225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45960.668456597225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45960.668456597225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45960.668456597225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45960.668456597225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45960.668456597225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45960.668456597225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45960.668456597225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45960.668456597225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45960.668456597225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45960.668456597225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45960.668456597225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45960.668456597225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45960.668456597225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45960.668456597225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45960.668456597225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45960.668456597225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45960.668456597225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45960.668456597225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45960.668456597225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45960.668456597225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45960.668456597225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45960.668456597225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45960.668456597225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45960.668456597225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45960.668456597225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45960.668456597225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45960.668456597225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45960.668456597225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45960.668456597225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45960.668456597225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45960.668456597225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45960.668456597225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45960.668456597225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45960.668456597225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45960.668456597225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45960.668456597225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45960.668456597225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45960.668456597225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45960.668456597225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45960.668456597225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45960.668456597225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45960.668456597225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45960.668456597225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45960.668456597225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45960.668456597225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45960.668456597225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45960.668456597225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45960.668456597225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45960.668456597225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45960.668456597225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45960.668456597225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45960.668456597225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45960.668456597225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45960.668456597225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45960.668456597225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45960.668456597225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45960.668456597225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45960.668456597225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45960.668456597225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45960.668456597225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45960.668456597225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45960.668456597225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45960.668456597225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45960.668456597225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45960.668456597225</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9"/>
  <sheetViews>
    <sheetView workbookViewId="0">
      <selection activeCell="D10" sqref="D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257.18773900462838</v>
      </c>
      <c r="H2" s="99">
        <v>45703.474768518521</v>
      </c>
      <c r="I2" s="99" t="str">
        <f>IFERROR(VLOOKUP(D2,DB!A:F,6,0),"")</f>
        <v>SCECO</v>
      </c>
      <c r="J2" s="99" t="str">
        <f>IFERROR(VLOOKUP(D2,DB!A:G,7,0),"")</f>
        <v>Dead</v>
      </c>
      <c r="K2" s="101" t="s">
        <v>39116</v>
      </c>
      <c r="L2" s="94" t="str">
        <f>IFERROR(VLOOKUP(D2,DB!A:I,9,0),"")</f>
        <v>Latis</v>
      </c>
    </row>
    <row r="3" spans="1:16" ht="29.25" customHeight="1">
      <c r="A3" s="119" t="s">
        <v>39117</v>
      </c>
      <c r="B3" s="119" t="str">
        <f>IFERROR(VLOOKUP(D3,DB!A:K,11,0),"")</f>
        <v>R4</v>
      </c>
      <c r="C3" s="120">
        <v>1</v>
      </c>
      <c r="D3" s="121" t="s">
        <v>35072</v>
      </c>
      <c r="E3" s="98" t="s">
        <v>39021</v>
      </c>
      <c r="F3" s="123">
        <v>45960.396087962959</v>
      </c>
      <c r="G3" s="124">
        <f ca="1">IFERROR(NOW()-F3,"")</f>
        <v>0.27236863426514901</v>
      </c>
      <c r="H3" s="123">
        <v>45960.38758101852</v>
      </c>
      <c r="I3" s="119" t="str">
        <f>IFERROR(VLOOKUP(D3,DB!A:F,6,0),"")</f>
        <v>SCECO</v>
      </c>
      <c r="J3" s="119" t="str">
        <f>IFERROR(VLOOKUP(D3,DB!A:G,7,0),"")</f>
        <v>Dead</v>
      </c>
      <c r="K3" s="125" t="s">
        <v>39118</v>
      </c>
      <c r="L3" s="121" t="str">
        <f>IFERROR(VLOOKUP(D3,DB!A:I,9,0),"")</f>
        <v>Latis</v>
      </c>
    </row>
    <row r="4" spans="1:16" ht="15" customHeight="1">
      <c r="A4" s="119" t="s">
        <v>39119</v>
      </c>
      <c r="B4" s="119" t="str">
        <f>IFERROR(VLOOKUP(D4,DB!A:K,11,0),"")</f>
        <v>R4</v>
      </c>
      <c r="C4" s="120">
        <v>1</v>
      </c>
      <c r="D4" s="94" t="s">
        <v>36061</v>
      </c>
      <c r="E4" s="98" t="s">
        <v>39021</v>
      </c>
      <c r="F4" s="123"/>
      <c r="G4" s="124">
        <f ca="1">IFERROR(NOW()-F4,"")</f>
        <v>45960.668456597225</v>
      </c>
      <c r="H4" s="123">
        <v>45960.387592592589</v>
      </c>
      <c r="I4" s="119" t="str">
        <f>IFERROR(VLOOKUP(D4,DB!A:F,6,0),"")</f>
        <v>SCECO</v>
      </c>
      <c r="J4" s="119" t="str">
        <f>IFERROR(VLOOKUP(D4,DB!A:G,7,0),"")</f>
        <v>Dead</v>
      </c>
      <c r="K4" s="125" t="s">
        <v>39120</v>
      </c>
      <c r="L4" s="121" t="str">
        <f>IFERROR(VLOOKUP(D4,DB!A:I,9,0),"")</f>
        <v>Latis</v>
      </c>
    </row>
    <row r="5" spans="1:16" ht="15" customHeight="1">
      <c r="A5" s="119"/>
      <c r="B5" s="119" t="str">
        <f>IFERROR(VLOOKUP(D5,DB!A:K,11,0),"")</f>
        <v/>
      </c>
      <c r="C5" s="120"/>
      <c r="D5" s="121"/>
      <c r="E5" s="98"/>
      <c r="F5" s="123"/>
      <c r="G5" s="124">
        <f ca="1">IFERROR(NOW()-F5,"")</f>
        <v>45960.668456597225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45960.668456597225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45960.668456597225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45960.668456597225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45960.668456597225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45960.668456597225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45960.668456597225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45960.668456597225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45960.668456597225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45960.668456597225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45960.668456597225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45960.668456597225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45960.668456597225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45960.668456597225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45960.668456597225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45960.668456597225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45960.668456597225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45960.668456597225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45960.668456597225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45960.668456597225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45960.668456597225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45960.668456597225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45960.668456597225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45960.668456597225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45960.668456597225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45960.668456597225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45960.668456597225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45960.668456597225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45960.668456597225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45960.668456597225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45960.668456597225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45960.668456597225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45960.668456597225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45960.668456597225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45960.668456597225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45960.668456597225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45960.668456597225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45960.668456597225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45960.668456597225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45960.668456597225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45960.668456597225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45960.668456597225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45960.668456597225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45960.668456597225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45960.668456597225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45960.668456597225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45960.668456597225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45960.668456597225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45960.668456597225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45960.668456597225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45960.668456597225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45960.668456597225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45960.668456597225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45960.668456597225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45960.668456597225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45960.668456597225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45960.668456597225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45960.668456597225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45960.668456597225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45960.668456597225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45960.668456597225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45960.668456597225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45960.668456597225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45960.668456597225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45960.668456597225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45960.668456597225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45960.668456597225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45960.668456597225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45960.668456597225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45960.668456597225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45960.668456597225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45960.668456597225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45960.668456597225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45960.668456597225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45960.668456597225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45960.668456597225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45960.668456597225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45960.668456597225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45960.668456597225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45960.668456597225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45960.668456597225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45960.668456597225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45960.668456597225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45960.668456597225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45960.668456597225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45960.668456597225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45960.668456597225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45960.668456597225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45960.668456597225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45960.668456597225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45960.668456597225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45960.668456597225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45960.668456597225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45960.668456597225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45960.668456597225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45960.668456597225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45960.668456597225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45960.668456597225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45960.668456597225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45960.668456597225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45960.668456597225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45960.668456597225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45960.668456597225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45960.668456597225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45960.668456597225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45960.668456597225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45960.668456597225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45960.668456597225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45960.668456597225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45960.668456597225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45960.668456597225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45960.668456597225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45960.668456597225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45960.668456597225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45960.668456597225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45960.668456597225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45960.668456597225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45960.668456597225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45960.668456597225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45960.668456597225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45960.668456597225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45960.668456597225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45960.668456597225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45960.668456597225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45960.668456597225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45960.668456597225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45960.668456597225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45960.668456597225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45960.668456597225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45960.668456597225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45960.668456597225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45960.668456597225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45960.668456597225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45960.668456597225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45960.668456597225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45960.668456597225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45960.668456597225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45960.668456597225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45960.668456597225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45960.668456597225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45960.668456597225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45960.668456597225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45960.668456597225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45960.668456597225</v>
      </c>
      <c r="H148" s="123"/>
      <c r="I148" s="119" t="str">
        <f>IFERROR(VLOOKUP(D148,DB!A:F,6,0),"")</f>
        <v/>
      </c>
      <c r="J148" s="119" t="str">
        <f>IFERROR(VLOOKUP(D148,DB!A:G,7,0),"")</f>
        <v/>
      </c>
      <c r="K148" s="125"/>
      <c r="L148" s="121" t="str">
        <f>IFERROR(VLOOKUP(D148,DB!A:I,9,0),"")</f>
        <v/>
      </c>
    </row>
    <row r="149" spans="1:12" ht="15" customHeight="1">
      <c r="A149" s="126"/>
      <c r="B149" s="126" t="str">
        <f>IFERROR(VLOOKUP(D149,DB!A:K,11,0),"")</f>
        <v/>
      </c>
      <c r="C149" s="127"/>
      <c r="D149" s="128"/>
      <c r="E149" s="129"/>
      <c r="F149" s="130"/>
      <c r="G149" s="131">
        <f ca="1">IFERROR(NOW()-F149,"")</f>
        <v>45960.668456597225</v>
      </c>
      <c r="H149" s="130"/>
      <c r="I149" s="126" t="str">
        <f>IFERROR(VLOOKUP(D149,DB!A:F,6,0),"")</f>
        <v/>
      </c>
      <c r="J149" s="126" t="str">
        <f>IFERROR(VLOOKUP(D149,DB!A:G,7,0),"")</f>
        <v/>
      </c>
      <c r="K149" s="132"/>
      <c r="L149" s="128" t="str">
        <f>IFERROR(VLOOKUP(D149,DB!A:I,9,0),"")</f>
        <v/>
      </c>
    </row>
  </sheetData>
  <dataValidations count="2">
    <dataValidation allowBlank="1" showInputMessage="1" showErrorMessage="1" sqref="E1" xr:uid="{A4F81451-56CC-4543-9497-104C4E44EE4B}"/>
    <dataValidation type="list" allowBlank="1" showInputMessage="1" showErrorMessage="1" sqref="E19:E39 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3"/>
  <sheetViews>
    <sheetView tabSelected="1" workbookViewId="0">
      <selection activeCell="D14" sqref="D1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68.836396412036265</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39106</v>
      </c>
      <c r="F3" s="38">
        <v>45926.188877314817</v>
      </c>
      <c r="G3" s="144">
        <f t="shared" ref="G3" ca="1" si="0">IFERROR(NOW()-F3,"")</f>
        <v>34.47957928240794</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39106</v>
      </c>
      <c r="F4" s="153">
        <v>45948.661111111112</v>
      </c>
      <c r="G4" s="154">
        <f ca="1">IFERROR(NOW()-F4,"")</f>
        <v>12.007345486112172</v>
      </c>
      <c r="H4" s="153">
        <v>45948.661111111112</v>
      </c>
      <c r="I4" s="152" t="str">
        <f>IFERROR(VLOOKUP(D4,DB!A:F,6,0),"")</f>
        <v>SCECO</v>
      </c>
      <c r="J4" s="152" t="str">
        <f>IFERROR(VLOOKUP(D4,DB!A:G,7,0),"")</f>
        <v>Dead</v>
      </c>
      <c r="K4" s="152" t="s">
        <v>39126</v>
      </c>
      <c r="L4" s="152" t="str">
        <f>IFERROR(VLOOKUP(D4,DB!A:I,9,0),"")</f>
        <v>Latis</v>
      </c>
    </row>
    <row r="5" spans="1:13" ht="15">
      <c r="A5" s="152" t="s">
        <v>39127</v>
      </c>
      <c r="B5" s="152" t="str">
        <f>IFERROR(VLOOKUP(D5,DB!A:K,11,0),"")</f>
        <v>R5</v>
      </c>
      <c r="C5" s="152">
        <v>2</v>
      </c>
      <c r="D5" s="152" t="s">
        <v>38182</v>
      </c>
      <c r="E5" s="152" t="s">
        <v>39128</v>
      </c>
      <c r="F5" s="153">
        <v>45960.655891203707</v>
      </c>
      <c r="G5" s="154">
        <f ca="1">IFERROR(NOW()-F5,"")</f>
        <v>1.2565393517434131E-2</v>
      </c>
      <c r="H5" s="153">
        <v>45960.638819444444</v>
      </c>
      <c r="I5" s="152" t="str">
        <f>IFERROR(VLOOKUP(D5,DB!A:F,6,0),"")</f>
        <v>SCECO</v>
      </c>
      <c r="J5" s="152" t="str">
        <f>IFERROR(VLOOKUP(D5,DB!A:G,7,0),"")</f>
        <v>Haj Removal</v>
      </c>
      <c r="K5" s="152" t="s">
        <v>39129</v>
      </c>
      <c r="L5" s="152" t="str">
        <f>IFERROR(VLOOKUP(D5,DB!A:I,9,0),"")</f>
        <v>Latis</v>
      </c>
    </row>
    <row r="6" spans="1:13" ht="30.75">
      <c r="A6" s="152" t="s">
        <v>39130</v>
      </c>
      <c r="B6" s="152" t="str">
        <f>IFERROR(VLOOKUP(D6,DB!A:K,11,0),"")</f>
        <v>R5</v>
      </c>
      <c r="C6" s="152">
        <v>2</v>
      </c>
      <c r="D6" s="152" t="s">
        <v>38162</v>
      </c>
      <c r="E6" s="152" t="s">
        <v>39128</v>
      </c>
      <c r="F6" s="153">
        <v>45960.655891203707</v>
      </c>
      <c r="G6" s="154">
        <f ca="1">IFERROR(NOW()-F6,"")</f>
        <v>1.2565393517434131E-2</v>
      </c>
      <c r="H6" s="153">
        <v>45960.638819444444</v>
      </c>
      <c r="I6" s="152" t="str">
        <f>IFERROR(VLOOKUP(D6,DB!A:F,6,0),"")</f>
        <v>SCECO</v>
      </c>
      <c r="J6" s="152" t="str">
        <f>IFERROR(VLOOKUP(D6,DB!A:G,7,0),"")</f>
        <v>Haj Removal</v>
      </c>
      <c r="K6" s="152" t="s">
        <v>39131</v>
      </c>
      <c r="L6" s="152" t="str">
        <f>IFERROR(VLOOKUP(D6,DB!A:I,9,0),"")</f>
        <v>Latis</v>
      </c>
    </row>
    <row r="7" spans="1:13" ht="45.75">
      <c r="A7" s="152" t="s">
        <v>39130</v>
      </c>
      <c r="B7" s="152" t="str">
        <f>IFERROR(VLOOKUP(D7,DB!A:K,11,0),"")</f>
        <v>R5</v>
      </c>
      <c r="C7" s="152">
        <v>2</v>
      </c>
      <c r="D7" s="152" t="s">
        <v>38250</v>
      </c>
      <c r="E7" s="152" t="s">
        <v>39128</v>
      </c>
      <c r="F7" s="153">
        <v>45960.655891203707</v>
      </c>
      <c r="G7" s="154">
        <f ca="1">IFERROR(NOW()-F7,"")</f>
        <v>1.2565393517434131E-2</v>
      </c>
      <c r="H7" s="153">
        <v>45960.638819444444</v>
      </c>
      <c r="I7" s="152" t="str">
        <f>IFERROR(VLOOKUP(D7,DB!A:F,6,0),"")</f>
        <v>SCECO</v>
      </c>
      <c r="J7" s="152" t="str">
        <f>IFERROR(VLOOKUP(D7,DB!A:G,7,0),"")</f>
        <v>Haj Removal</v>
      </c>
      <c r="K7" s="152" t="s">
        <v>39132</v>
      </c>
      <c r="L7" s="152" t="str">
        <f>IFERROR(VLOOKUP(D7,DB!A:I,9,0),"")</f>
        <v>Latis</v>
      </c>
    </row>
    <row r="8" spans="1:13" ht="30.75">
      <c r="A8" s="152" t="s">
        <v>39130</v>
      </c>
      <c r="B8" s="152" t="str">
        <f>IFERROR(VLOOKUP(D8,DB!A:K,11,0),"")</f>
        <v>R5</v>
      </c>
      <c r="C8" s="152">
        <v>1</v>
      </c>
      <c r="D8" s="152" t="s">
        <v>38288</v>
      </c>
      <c r="E8" s="152" t="s">
        <v>39128</v>
      </c>
      <c r="F8" s="153">
        <v>45960.655891203707</v>
      </c>
      <c r="G8" s="154">
        <f ca="1">IFERROR(NOW()-F8,"")</f>
        <v>1.2565393517434131E-2</v>
      </c>
      <c r="H8" s="153">
        <v>45960.638819444444</v>
      </c>
      <c r="I8" s="152" t="str">
        <f>IFERROR(VLOOKUP(D8,DB!A:F,6,0),"")</f>
        <v>SCECO</v>
      </c>
      <c r="J8" s="152" t="str">
        <f>IFERROR(VLOOKUP(D8,DB!A:G,7,0),"")</f>
        <v>Haj Removal</v>
      </c>
      <c r="K8" s="152" t="s">
        <v>39133</v>
      </c>
      <c r="L8" s="152" t="str">
        <f>IFERROR(VLOOKUP(D8,DB!A:I,9,0),"")</f>
        <v>Latis</v>
      </c>
    </row>
    <row r="9" spans="1:13" ht="30.75">
      <c r="A9" s="152" t="s">
        <v>39130</v>
      </c>
      <c r="B9" s="152" t="str">
        <f>IFERROR(VLOOKUP(D9,DB!A:K,11,0),"")</f>
        <v>R5</v>
      </c>
      <c r="C9" s="152">
        <v>1</v>
      </c>
      <c r="D9" s="152" t="s">
        <v>38135</v>
      </c>
      <c r="E9" s="152" t="s">
        <v>39128</v>
      </c>
      <c r="F9" s="153">
        <v>45960.655891203707</v>
      </c>
      <c r="G9" s="154">
        <f ca="1">IFERROR(NOW()-F9,"")</f>
        <v>1.2565393517434131E-2</v>
      </c>
      <c r="H9" s="153">
        <v>45960.638819444444</v>
      </c>
      <c r="I9" s="152" t="str">
        <f>IFERROR(VLOOKUP(D9,DB!A:F,6,0),"")</f>
        <v>SCECO</v>
      </c>
      <c r="J9" s="152" t="str">
        <f>IFERROR(VLOOKUP(D9,DB!A:G,7,0),"")</f>
        <v>Haj Removal</v>
      </c>
      <c r="K9" s="152" t="s">
        <v>39133</v>
      </c>
      <c r="L9" s="152" t="str">
        <f>IFERROR(VLOOKUP(D9,DB!A:I,9,0),"")</f>
        <v>Latis</v>
      </c>
    </row>
    <row r="10" spans="1:13" ht="30.75">
      <c r="A10" s="152" t="s">
        <v>39130</v>
      </c>
      <c r="B10" s="152" t="str">
        <f>IFERROR(VLOOKUP(D10,DB!A:K,11,0),"")</f>
        <v>R5</v>
      </c>
      <c r="C10" s="152">
        <v>1</v>
      </c>
      <c r="D10" s="152" t="s">
        <v>38505</v>
      </c>
      <c r="E10" s="152" t="s">
        <v>39128</v>
      </c>
      <c r="F10" s="153">
        <v>45960.655891203707</v>
      </c>
      <c r="G10" s="154">
        <f ca="1">IFERROR(NOW()-F10,"")</f>
        <v>1.2565393517434131E-2</v>
      </c>
      <c r="H10" s="153">
        <v>45960.638819444444</v>
      </c>
      <c r="I10" s="152" t="str">
        <f>IFERROR(VLOOKUP(D10,DB!A:F,6,0),"")</f>
        <v>SCECO</v>
      </c>
      <c r="J10" s="152" t="str">
        <f>IFERROR(VLOOKUP(D10,DB!A:G,7,0),"")</f>
        <v>Haj Removal</v>
      </c>
      <c r="K10" s="152" t="s">
        <v>39134</v>
      </c>
      <c r="L10" s="152" t="str">
        <f>IFERROR(VLOOKUP(D10,DB!A:I,9,0),"")</f>
        <v>Latis</v>
      </c>
    </row>
    <row r="11" spans="1:13" ht="30.75">
      <c r="A11" s="152" t="s">
        <v>39130</v>
      </c>
      <c r="B11" s="152" t="str">
        <f>IFERROR(VLOOKUP(D11,DB!A:K,11,0),"")</f>
        <v>R5</v>
      </c>
      <c r="C11" s="152">
        <v>1</v>
      </c>
      <c r="D11" s="152" t="s">
        <v>38183</v>
      </c>
      <c r="E11" s="152" t="s">
        <v>39128</v>
      </c>
      <c r="F11" s="153">
        <v>45960.655891203707</v>
      </c>
      <c r="G11" s="154">
        <f ca="1">IFERROR(NOW()-F11,"")</f>
        <v>1.2565393517434131E-2</v>
      </c>
      <c r="H11" s="153">
        <v>45960.638819444444</v>
      </c>
      <c r="I11" s="152" t="str">
        <f>IFERROR(VLOOKUP(D11,DB!A:F,6,0),"")</f>
        <v>SCECO</v>
      </c>
      <c r="J11" s="152" t="str">
        <f>IFERROR(VLOOKUP(D11,DB!A:G,7,0),"")</f>
        <v>Haj Removal</v>
      </c>
      <c r="K11" s="152" t="s">
        <v>39134</v>
      </c>
      <c r="L11" s="152" t="str">
        <f>IFERROR(VLOOKUP(D11,DB!A:I,9,0),"")</f>
        <v>Latis</v>
      </c>
    </row>
    <row r="12" spans="1:13" ht="30.75">
      <c r="A12" s="152" t="s">
        <v>39130</v>
      </c>
      <c r="B12" s="152" t="str">
        <f>IFERROR(VLOOKUP(D12,DB!A:K,11,0),"")</f>
        <v>R5</v>
      </c>
      <c r="C12" s="152">
        <v>1</v>
      </c>
      <c r="D12" s="152" t="s">
        <v>38122</v>
      </c>
      <c r="E12" s="152" t="s">
        <v>39128</v>
      </c>
      <c r="F12" s="153">
        <v>45960.655891203707</v>
      </c>
      <c r="G12" s="154">
        <f ca="1">IFERROR(NOW()-F12,"")</f>
        <v>1.2565393517434131E-2</v>
      </c>
      <c r="H12" s="153">
        <v>45960.638819444444</v>
      </c>
      <c r="I12" s="152" t="str">
        <f>IFERROR(VLOOKUP(D12,DB!A:F,6,0),"")</f>
        <v>SCECO</v>
      </c>
      <c r="J12" s="152" t="str">
        <f>IFERROR(VLOOKUP(D12,DB!A:G,7,0),"")</f>
        <v>Haj Removal</v>
      </c>
      <c r="K12" s="152" t="s">
        <v>39134</v>
      </c>
      <c r="L12" s="152" t="str">
        <f>IFERROR(VLOOKUP(D12,DB!A:I,9,0),"")</f>
        <v>Latis</v>
      </c>
    </row>
    <row r="13" spans="1:13" ht="15">
      <c r="A13" s="152"/>
      <c r="B13" s="152" t="str">
        <f>IFERROR(VLOOKUP(D13,DB!A:K,11,0),"")</f>
        <v/>
      </c>
      <c r="C13" s="152"/>
      <c r="D13" s="152"/>
      <c r="E13" s="152"/>
      <c r="F13" s="153"/>
      <c r="G13" s="154">
        <f ca="1">IFERROR(NOW()-F13,"")</f>
        <v>45960.668456597225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45960.668456597225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45960.668456597225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45960.668456597225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45960.668456597225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45960.668456597225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45960.668456597225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45960.668456597225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45960.668456597225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45960.668456597225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45960.668456597225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45960.668456597225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45960.668456597225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45960.668456597225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45960.668456597225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45960.668456597225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45960.668456597225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45960.668456597225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45960.668456597225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45960.668456597225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45960.668456597225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45960.668456597225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45960.668456597225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45960.668456597225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45960.668456597225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45960.668456597225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45960.668456597225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45960.668456597225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45960.668456597225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45960.668456597225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45960.668456597225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45960.668456597225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45960.668456597225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45960.668456597225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45960.668456597225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45960.668456597225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45960.668456597225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45960.668456597225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45960.668456597225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45960.668456597225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45960.668456597225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45960.668456597225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45960.668456597225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45960.668456597225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45960.668456597225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45960.668456597225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45960.668456597225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45960.668456597225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45960.668456597225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45960.668456597225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45960.668456597225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45960.668456597225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45960.668456597225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45960.668456597225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45960.668456597225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45960.668456597225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45960.668456597225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45960.668456597225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45960.668456597225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45960.668456597225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45960.668456597225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45960.668456597225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45960.668456597225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45960.668456597225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45960.668456597225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45960.668456597225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45960.668456597225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45960.668456597225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45960.668456597225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45960.668456597225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45960.668456597225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45960.668456597225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45960.668456597225</v>
      </c>
      <c r="H85" s="153"/>
      <c r="I85" s="152" t="str">
        <f>IFERROR(VLOOKUP(D85,DB!A:F,6,0),"")</f>
        <v/>
      </c>
      <c r="J85" s="152" t="str">
        <f>IFERROR(VLOOKUP(D85,DB!A:G,7,0),"")</f>
        <v/>
      </c>
      <c r="K85" s="152"/>
      <c r="L85" s="152" t="str">
        <f>IFERROR(VLOOKUP(D85,DB!A:I,9,0),"")</f>
        <v/>
      </c>
    </row>
    <row r="86" spans="1:12" ht="15">
      <c r="A86" s="158"/>
      <c r="B86" s="158" t="str">
        <f>IFERROR(VLOOKUP(D86,DB!A:K,11,0),"")</f>
        <v/>
      </c>
      <c r="C86" s="158"/>
      <c r="D86" s="158"/>
      <c r="E86" s="158"/>
      <c r="F86" s="159"/>
      <c r="G86" s="160">
        <f ca="1">IFERROR(NOW()-F86,"")</f>
        <v>45960.668456597225</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45960.668456597225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45960.668456597225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45960.668456597225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45960.668456597225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45960.668456597225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45960.668456597225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45960.668456597225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45960.668456597225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45960.668456597225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45960.668456597225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45960.668456597225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45960.668456597225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45960.668456597225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45960.668456597225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45960.668456597225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45960.668456597225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45960.668456597225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45960.668456597225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45960.668456597225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45960.668456597225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45960.668456597225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45960.668456597225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45960.668456597225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45960.668456597225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45960.668456597225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45960.668456597225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45960.668456597225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45960.668456597225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45960.668456597225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45960.668456597225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45960.668456597225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45960.668456597225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45960.668456597225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45960.668456597225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45960.668456597225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45960.668456597225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45960.668456597225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45960.668456597225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45960.668456597225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45960.668456597225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45960.668456597225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45960.668456597225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45960.668456597225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45960.668456597225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45960.668456597225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45960.668456597225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45960.668456597225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45960.668456597225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45960.668456597225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45960.668456597225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45960.668456597225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45960.668456597225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45960.668456597225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45960.668456597225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45960.668456597225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45960.668456597225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45960.668456597225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45960.668456597225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45960.668456597225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45960.668456597225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45960.668456597225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45960.668456597225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45960.668456597225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45960.668456597225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45960.668456597225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45960.668456597225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45960.668456597225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45960.668456597225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45960.668456597225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45960.668456597225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45960.668456597225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45960.668456597225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45960.668456597225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45960.668456597225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45960.668456597225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45960.668456597225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45960.668456597225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45960.668456597225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45960.668456597225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45960.668456597225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45960.668456597225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45960.668456597225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45960.668456597225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45960.668456597225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45960.668456597225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45960.668456597225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45960.668456597225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45960.668456597225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45960.668456597225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45960.668456597225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45960.668456597225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45960.668456597225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45960.668456597225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45960.668456597225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45960.668456597225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45960.668456597225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45960.668456597225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45960.668456597225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45960.668456597225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45960.668456597225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45960.668456597225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45960.668456597225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45960.668456597225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45960.668456597225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45960.668456597225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45960.668456597225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45960.668456597225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45960.668456597225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45960.668456597225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45960.668456597225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45960.668456597225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45960.668456597225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45960.668456597225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45960.668456597225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45960.668456597225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45960.668456597225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45960.668456597225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45960.668456597225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45960.668456597225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45960.668456597225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45960.668456597225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45960.668456597225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45960.668456597225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45960.668456597225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45960.668456597225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45960.668456597225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45960.668456597225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45960.668456597225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45960.668456597225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45960.668456597225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45960.668456597225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45960.668456597225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45960.668456597225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45960.668456597225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45960.668456597225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45960.668456597225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45960.668456597225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45960.668456597225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45960.668456597225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45960.668456597225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45960.668456597225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45960.668456597225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45960.668456597225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45960.668456597225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45960.668456597225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45960.668456597225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45960.668456597225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45960.668456597225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45960.668456597225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45960.668456597225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45960.668456597225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45960.668456597225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45960.668456597225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45960.668456597225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45960.668456597225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45960.668456597225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45960.668456597225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45960.668456597225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45960.668456597225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45960.668456597225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45960.668456597225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45960.668456597225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45960.668456597225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45960.668456597225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45960.668456597225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45960.668456597225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45960.668456597225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45960.668456597225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45960.668456597225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45960.668456597225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45960.668456597225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45960.668456597225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45960.668456597225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45960.668456597225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45960.668456597225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45960.668456597225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45960.668456597225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45960.668456597225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45960.668456597225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45960.668456597225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45960.668456597225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45960.668456597225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45960.668456597225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45960.668456597225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45960.668456597225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45960.668456597225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45960.668456597225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45960.668456597225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45960.668456597225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45960.668456597225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45960.668456597225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45960.668456597225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45960.668456597225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45960.668456597225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45960.668456597225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45960.668456597225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45960.668456597225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45960.668456597225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45960.668456597225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45960.668456597225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45960.668456597225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45960.668456597225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45960.668456597225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45960.668456597225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45960.668456597225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45960.668456597225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45960.668456597225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45960.668456597225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45960.668456597225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45960.668456597225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45960.668456597225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45960.668456597225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45960.668456597225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45960.668456597225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45960.668456597225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45960.668456597225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45960.668456597225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45960.668456597225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45960.668456597225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45960.668456597225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45960.668456597225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45960.668456597225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45960.668456597225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45960.668456597225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45960.668456597225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45960.668456597225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45960.668456597225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45960.668456597225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45960.668456597225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45960.668456597225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45960.668456597225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45960.668456597225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45960.668456597225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45960.668456597225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45960.668456597225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45960.668456597225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45960.668456597225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45960.668456597225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45960.668456597225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45960.668456597225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45960.668456597225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45960.668456597225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45960.668456597225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45960.668456597225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45960.668456597225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45960.668456597225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45960.668456597225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45960.668456597225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45960.668456597225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45960.668456597225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45960.668456597225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45960.668456597225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45960.668456597225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45960.668456597225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45960.668456597225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45960.668456597225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45960.668456597225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45960.668456597225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45960.668456597225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45960.668456597225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45960.668456597225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45960.668456597225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45960.668456597225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45960.668456597225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45960.668456597225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45960.668456597225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45960.668456597225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45960.668456597225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45960.668456597225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45960.668456597225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45960.668456597225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45960.668456597225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45960.668456597225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45960.668456597225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45960.668456597225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45960.668456597225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45960.668456597225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45960.668456597225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45960.668456597225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45960.668456597225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45960.668456597225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45960.668456597225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45960.668456597225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45960.668456597225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45960.668456597225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45960.668456597225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45960.668456597225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45960.668456597225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45960.668456597225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45960.668456597225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45960.668456597225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45960.668456597225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45960.668456597225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45960.668456597225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45960.668456597225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45960.668456597225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45960.668456597225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45960.668456597225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45960.668456597225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45960.668456597225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45960.668456597225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45960.668456597225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45960.668456597225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45960.668456597225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45960.668456597225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45960.668456597225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45960.668456597225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45960.668456597225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45960.668456597225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45960.668456597225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45960.668456597225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45960.668456597225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45960.668456597225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45960.668456597225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45960.668456597225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45960.668456597225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45960.668456597225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45960.668456597225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45960.668456597225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45960.668456597225</v>
      </c>
      <c r="H406" s="159"/>
      <c r="I406" s="158" t="str">
        <f>IFERROR(VLOOKUP(D406,DB!A:F,6,0),"")</f>
        <v/>
      </c>
      <c r="J406" s="158" t="str">
        <f>IFERROR(VLOOKUP(D406,DB!A:G,7,0),"")</f>
        <v/>
      </c>
      <c r="K406" s="158"/>
      <c r="L406" s="158" t="str">
        <f>IFERROR(VLOOKUP(D406,DB!A:I,9,0),"")</f>
        <v/>
      </c>
    </row>
    <row r="407" spans="1:12" ht="15"/>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6" ht="15"/>
    <row r="517" ht="15"/>
    <row r="519" ht="15"/>
    <row r="520" ht="15"/>
    <row r="521" ht="15"/>
    <row r="522" ht="15"/>
    <row r="524" ht="15"/>
    <row r="525" ht="15"/>
    <row r="532" ht="15"/>
    <row r="533" ht="15"/>
    <row r="534" ht="15"/>
    <row r="535" ht="15"/>
    <row r="536" ht="15"/>
    <row r="537" ht="15"/>
    <row r="540" ht="15"/>
    <row r="541" ht="15"/>
    <row r="542" ht="15"/>
    <row r="543" ht="15"/>
    <row r="544" ht="15"/>
    <row r="545" ht="15"/>
    <row r="546" ht="15"/>
    <row r="547" ht="15"/>
    <row r="548" ht="15"/>
    <row r="549" ht="15"/>
    <row r="550" ht="15"/>
    <row r="551"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7" ht="15"/>
    <row r="608" ht="15"/>
    <row r="645" ht="15"/>
    <row r="646" ht="15"/>
    <row r="647" ht="15"/>
    <row r="648" ht="15"/>
    <row r="649" ht="15"/>
    <row r="650" ht="15"/>
    <row r="651" ht="15"/>
    <row r="652" ht="15"/>
    <row r="653" ht="15"/>
    <row r="654"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5" ht="15"/>
    <row r="736" ht="15"/>
    <row r="737" ht="15"/>
    <row r="739" ht="15"/>
    <row r="740"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944" ht="15"/>
    <row r="945" ht="15"/>
    <row r="946" ht="15"/>
    <row r="947" ht="15"/>
    <row r="948" ht="15"/>
    <row r="949" ht="15"/>
    <row r="955" ht="15"/>
    <row r="956" ht="15"/>
    <row r="957" ht="15"/>
    <row r="958" ht="15"/>
    <row r="959" ht="15"/>
    <row r="960" ht="15"/>
    <row r="961"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2" ht="15"/>
    <row r="1013" ht="15"/>
    <row r="1019" ht="15"/>
    <row r="1020" ht="15"/>
    <row r="1022" ht="15"/>
    <row r="1023" ht="15"/>
    <row r="1024" ht="15"/>
    <row r="1025" ht="15"/>
    <row r="1026" ht="15"/>
    <row r="1027" ht="15"/>
    <row r="1028" ht="15"/>
    <row r="1030" ht="15"/>
    <row r="1031" ht="15"/>
    <row r="1032"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101" ht="15"/>
    <row r="1102" ht="15"/>
    <row r="1103" ht="15"/>
    <row r="1104" ht="15"/>
    <row r="1105" ht="15"/>
    <row r="1106" ht="15"/>
    <row r="1107" ht="15"/>
    <row r="1108" ht="15"/>
    <row r="1109" ht="15"/>
    <row r="1110" ht="15"/>
    <row r="1111" ht="15"/>
    <row r="1112" ht="15"/>
    <row r="1113" ht="15"/>
    <row r="1114"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7" ht="15"/>
    <row r="1168" ht="15"/>
    <row r="1171" ht="15"/>
    <row r="1172" ht="15"/>
    <row r="1173" ht="15"/>
    <row r="1174" ht="15"/>
    <row r="1175" ht="15"/>
    <row r="1176" ht="15"/>
    <row r="1177" ht="15"/>
    <row r="1178" ht="15"/>
    <row r="1181" ht="15"/>
    <row r="1182" ht="15"/>
    <row r="1183" ht="15"/>
    <row r="1184" ht="15"/>
    <row r="1185" ht="15"/>
    <row r="1186" ht="15"/>
    <row r="1187" ht="15"/>
    <row r="1188" ht="15"/>
    <row r="1189" ht="15"/>
    <row r="1190" ht="15"/>
    <row r="1191" ht="15"/>
    <row r="1192" ht="15"/>
    <row r="1194" ht="15"/>
    <row r="1195" ht="15"/>
    <row r="1196" ht="15"/>
    <row r="1199" ht="15"/>
    <row r="1201" ht="15"/>
    <row r="1203" ht="15"/>
    <row r="1206" ht="15"/>
    <row r="1207" ht="15"/>
    <row r="1208" ht="15"/>
    <row r="1210" ht="15"/>
    <row r="1212" ht="15"/>
    <row r="1213" ht="15"/>
    <row r="1214" ht="15"/>
    <row r="1215" ht="15"/>
    <row r="1216" ht="15"/>
    <row r="1218" ht="15"/>
    <row r="1219" ht="15"/>
    <row r="1220" ht="15"/>
    <row r="1221" ht="15"/>
    <row r="1223" ht="15"/>
    <row r="1225" ht="15"/>
    <row r="1226" ht="15"/>
    <row r="1228" ht="15"/>
    <row r="1229" ht="15"/>
    <row r="1230" ht="15"/>
    <row r="1231" ht="15"/>
    <row r="1233" ht="15"/>
    <row r="1235" ht="15"/>
    <row r="1236" ht="15"/>
    <row r="1237" ht="15"/>
    <row r="1238" ht="15"/>
    <row r="1240" ht="15"/>
    <row r="1241" ht="15"/>
    <row r="1242" ht="15"/>
    <row r="1243" ht="15"/>
    <row r="1244" ht="15"/>
    <row r="1245" ht="15"/>
    <row r="1246" ht="15"/>
    <row r="1249" ht="15"/>
    <row r="1251" ht="15"/>
    <row r="1252" ht="15"/>
    <row r="1253" ht="15"/>
    <row r="1254" ht="15"/>
    <row r="1255" ht="15"/>
    <row r="1256" ht="15"/>
    <row r="1257" ht="15"/>
    <row r="1258" ht="15"/>
    <row r="1261" ht="15"/>
    <row r="1262" ht="15"/>
    <row r="1264" ht="15"/>
    <row r="1266" ht="15"/>
    <row r="1267" ht="15"/>
    <row r="1268" ht="15"/>
    <row r="1269" ht="15"/>
    <row r="1270" ht="15"/>
    <row r="1274" ht="15"/>
    <row r="1275" ht="15"/>
    <row r="1277" ht="15"/>
    <row r="1278" ht="15"/>
    <row r="1281" ht="15"/>
    <row r="1282" ht="15"/>
    <row r="1286" ht="15"/>
    <row r="1293" ht="15"/>
  </sheetData>
  <dataValidations count="2">
    <dataValidation allowBlank="1" showInputMessage="1" showErrorMessage="1" sqref="E1" xr:uid="{920C6338-E771-4DAE-8C89-92A9093EA4DE}"/>
    <dataValidation type="list" allowBlank="1" showInputMessage="1" showErrorMessage="1" sqref="E2:E40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45960.668456597225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45960.668456597225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45960.668456597225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45960.668456597225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45960.668456597225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45960.668456597225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45960.668456597225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45960.668456597225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45960.668456597225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45960.668456597225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45960.668456597225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45960.668456597225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45960.668456597225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45960.668456597225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45960.668456597225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45960.668456597225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45960.668456597225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45960.668456597225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45960.668456597225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45960.668456597225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45960.668456597225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45960.668456597225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45960.668456597225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45960.668456597225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45960.668456597225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45960.668456597225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45960.668456597225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45960.668456597225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45960.668456597225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45960.668456597225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45960.668456597225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45960.668456597225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45960.668456597225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45960.668456597225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45960.668456597225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45960.668456597225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45960.668456597225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45960.668456597225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45960.668456597225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45960.668456597225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45960.668456597225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45960.668456597225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45960.668456597225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45960.668456597225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45960.668456597225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45960.668456597225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45960.668456597225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45960.668456597225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45960.668456597225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45960.668456597225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45960.668456597225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45960.668456597225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45960.668456597225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45960.668456597225</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2025-10-30T13:03:02Z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